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9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eraldpike/Desktop/Tools/2026 Documents/"/>
    </mc:Choice>
  </mc:AlternateContent>
  <xr:revisionPtr revIDLastSave="0" documentId="8_{38FADE0C-04D4-4046-9716-99E927740088}" xr6:coauthVersionLast="47" xr6:coauthVersionMax="47" xr10:uidLastSave="{00000000-0000-0000-0000-000000000000}"/>
  <bookViews>
    <workbookView xWindow="4360" yWindow="500" windowWidth="14580" windowHeight="14760" xr2:uid="{E7A07858-DD5C-EC49-B1BE-FDE13EAB6C39}"/>
  </bookViews>
  <sheets>
    <sheet name="New Comparison" sheetId="7" r:id="rId1"/>
    <sheet name="New Comparison (2)" sheetId="8" r:id="rId2"/>
    <sheet name="New Comparison (3)" sheetId="9" r:id="rId3"/>
    <sheet name="New Comparison (4)" sheetId="10" r:id="rId4"/>
    <sheet name="Standard Comparison (2)" sheetId="5" r:id="rId5"/>
    <sheet name="Standard Comparison (3)" sheetId="6" r:id="rId6"/>
    <sheet name="Standard Comparison" sheetId="4" r:id="rId7"/>
    <sheet name="Premium Comparison" sheetId="1" r:id="rId8"/>
    <sheet name="Sheet1" sheetId="3" r:id="rId9"/>
  </sheets>
  <definedNames>
    <definedName name="_xlnm.Print_Area" localSheetId="0">'New Comparison'!$A$1:$J$51</definedName>
    <definedName name="_xlnm.Print_Area" localSheetId="1">'New Comparison (2)'!$A$1:$G$48</definedName>
    <definedName name="_xlnm.Print_Area" localSheetId="2">'New Comparison (3)'!$A$1:$J$48</definedName>
    <definedName name="_xlnm.Print_Area" localSheetId="3">'New Comparison (4)'!$A$1:$G$46</definedName>
    <definedName name="_xlnm.Print_Area" localSheetId="7">'Premium Comparison'!$A$1:$I$56</definedName>
    <definedName name="_xlnm.Print_Area" localSheetId="6">'Standard Comparison'!$A$1:$I$55</definedName>
    <definedName name="_xlnm.Print_Area" localSheetId="4">'Standard Comparison (2)'!$A$1:$I$55</definedName>
    <definedName name="_xlnm.Print_Area" localSheetId="5">'Standard Comparison (3)'!$A$1:$K$55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3" i="10" l="1"/>
  <c r="M23" i="10"/>
  <c r="L23" i="10"/>
  <c r="K23" i="10"/>
  <c r="J23" i="10"/>
  <c r="F30" i="9"/>
  <c r="Q25" i="7"/>
  <c r="P25" i="7"/>
  <c r="O25" i="7"/>
  <c r="N25" i="7"/>
  <c r="M25" i="7"/>
  <c r="R26" i="6"/>
  <c r="Q26" i="6"/>
  <c r="P26" i="6"/>
  <c r="O26" i="6"/>
  <c r="N26" i="6"/>
  <c r="P26" i="5"/>
  <c r="O26" i="5"/>
  <c r="N26" i="5"/>
  <c r="M26" i="5"/>
  <c r="L26" i="5"/>
  <c r="B16" i="3"/>
  <c r="P26" i="4"/>
  <c r="O26" i="4"/>
  <c r="N26" i="4"/>
  <c r="M26" i="4"/>
  <c r="L26" i="4"/>
  <c r="AH37" i="3"/>
  <c r="AI37" i="3" s="1"/>
  <c r="AJ37" i="3" s="1"/>
  <c r="AK37" i="3" s="1"/>
  <c r="AL37" i="3" s="1"/>
  <c r="AM37" i="3" s="1"/>
  <c r="AN37" i="3" s="1"/>
  <c r="AO37" i="3" s="1"/>
  <c r="AP37" i="3" s="1"/>
  <c r="AQ37" i="3" s="1"/>
  <c r="AR37" i="3" s="1"/>
  <c r="AH39" i="3"/>
  <c r="AH38" i="3" s="1"/>
  <c r="AI39" i="3"/>
  <c r="AH40" i="3"/>
  <c r="AI40" i="3"/>
  <c r="AJ40" i="3"/>
  <c r="AJ39" i="3" s="1"/>
  <c r="AK40" i="3"/>
  <c r="AK39" i="3" s="1"/>
  <c r="AL40" i="3"/>
  <c r="AL39" i="3" s="1"/>
  <c r="AM40" i="3"/>
  <c r="AM39" i="3" s="1"/>
  <c r="AN40" i="3"/>
  <c r="AO40" i="3" s="1"/>
  <c r="AH42" i="3"/>
  <c r="AI42" i="3" s="1"/>
  <c r="AJ42" i="3" s="1"/>
  <c r="AK42" i="3" s="1"/>
  <c r="AL42" i="3" s="1"/>
  <c r="AM42" i="3" s="1"/>
  <c r="AN42" i="3" s="1"/>
  <c r="AO42" i="3" s="1"/>
  <c r="AP42" i="3" s="1"/>
  <c r="AQ42" i="3" s="1"/>
  <c r="AR42" i="3" s="1"/>
  <c r="F42" i="3"/>
  <c r="G42" i="3" s="1"/>
  <c r="H42" i="3" s="1"/>
  <c r="I42" i="3" s="1"/>
  <c r="J42" i="3" s="1"/>
  <c r="K42" i="3" s="1"/>
  <c r="L42" i="3" s="1"/>
  <c r="M42" i="3" s="1"/>
  <c r="N42" i="3" s="1"/>
  <c r="O42" i="3" s="1"/>
  <c r="P42" i="3" s="1"/>
  <c r="Q42" i="3" s="1"/>
  <c r="R42" i="3" s="1"/>
  <c r="S42" i="3" s="1"/>
  <c r="T42" i="3" s="1"/>
  <c r="U42" i="3" s="1"/>
  <c r="V42" i="3" s="1"/>
  <c r="W42" i="3" s="1"/>
  <c r="X42" i="3" s="1"/>
  <c r="Y42" i="3" s="1"/>
  <c r="Z42" i="3" s="1"/>
  <c r="AA42" i="3" s="1"/>
  <c r="AB42" i="3" s="1"/>
  <c r="AC42" i="3" s="1"/>
  <c r="AD42" i="3" s="1"/>
  <c r="AE42" i="3" s="1"/>
  <c r="AF42" i="3" s="1"/>
  <c r="AG42" i="3" s="1"/>
  <c r="E42" i="3"/>
  <c r="D42" i="3"/>
  <c r="R37" i="3"/>
  <c r="S37" i="3" s="1"/>
  <c r="T37" i="3" s="1"/>
  <c r="U37" i="3" s="1"/>
  <c r="V37" i="3" s="1"/>
  <c r="W37" i="3" s="1"/>
  <c r="X37" i="3" s="1"/>
  <c r="Y37" i="3" s="1"/>
  <c r="Z37" i="3" s="1"/>
  <c r="AA37" i="3" s="1"/>
  <c r="AB37" i="3" s="1"/>
  <c r="AC37" i="3" s="1"/>
  <c r="AD37" i="3" s="1"/>
  <c r="AE37" i="3" s="1"/>
  <c r="AF37" i="3" s="1"/>
  <c r="AG37" i="3" s="1"/>
  <c r="K37" i="3"/>
  <c r="L37" i="3" s="1"/>
  <c r="M37" i="3" s="1"/>
  <c r="N37" i="3" s="1"/>
  <c r="O37" i="3" s="1"/>
  <c r="P37" i="3" s="1"/>
  <c r="Q37" i="3" s="1"/>
  <c r="F37" i="3"/>
  <c r="G37" i="3" s="1"/>
  <c r="H37" i="3" s="1"/>
  <c r="I37" i="3" s="1"/>
  <c r="J37" i="3" s="1"/>
  <c r="F40" i="3"/>
  <c r="G40" i="3" s="1"/>
  <c r="E37" i="3"/>
  <c r="D38" i="3"/>
  <c r="D39" i="3"/>
  <c r="E40" i="3"/>
  <c r="E39" i="3" s="1"/>
  <c r="E38" i="3" s="1"/>
  <c r="AI38" i="3" l="1"/>
  <c r="AP40" i="3"/>
  <c r="AO39" i="3"/>
  <c r="AJ38" i="3"/>
  <c r="AK38" i="3" s="1"/>
  <c r="AL38" i="3" s="1"/>
  <c r="AM38" i="3" s="1"/>
  <c r="AN39" i="3"/>
  <c r="H40" i="3"/>
  <c r="G39" i="3"/>
  <c r="F39" i="3"/>
  <c r="F38" i="3" s="1"/>
  <c r="AQ40" i="3" l="1"/>
  <c r="AP39" i="3"/>
  <c r="AN38" i="3"/>
  <c r="AO38" i="3" s="1"/>
  <c r="G38" i="3"/>
  <c r="I40" i="3"/>
  <c r="H39" i="3"/>
  <c r="H38" i="3" s="1"/>
  <c r="AQ39" i="3" l="1"/>
  <c r="AR40" i="3"/>
  <c r="AR39" i="3" s="1"/>
  <c r="AP38" i="3"/>
  <c r="J40" i="3"/>
  <c r="I39" i="3"/>
  <c r="I38" i="3" s="1"/>
  <c r="AQ38" i="3" l="1"/>
  <c r="AR38" i="3" s="1"/>
  <c r="J39" i="3"/>
  <c r="K40" i="3"/>
  <c r="J38" i="3"/>
  <c r="L40" i="3" l="1"/>
  <c r="K39" i="3"/>
  <c r="K38" i="3" s="1"/>
  <c r="M40" i="3" l="1"/>
  <c r="L39" i="3"/>
  <c r="L38" i="3" s="1"/>
  <c r="M39" i="3" l="1"/>
  <c r="M38" i="3" s="1"/>
  <c r="N40" i="3"/>
  <c r="N39" i="3" l="1"/>
  <c r="N38" i="3" s="1"/>
  <c r="O40" i="3"/>
  <c r="P40" i="3" l="1"/>
  <c r="O39" i="3"/>
  <c r="O38" i="3" s="1"/>
  <c r="P39" i="3" l="1"/>
  <c r="P38" i="3" s="1"/>
  <c r="Q40" i="3"/>
  <c r="Q39" i="3" l="1"/>
  <c r="Q38" i="3" s="1"/>
  <c r="R40" i="3"/>
  <c r="E7" i="3"/>
  <c r="C16" i="3"/>
  <c r="C15" i="3"/>
  <c r="C14" i="3"/>
  <c r="D14" i="3" s="1"/>
  <c r="C13" i="3"/>
  <c r="C12" i="3"/>
  <c r="B13" i="3"/>
  <c r="W13" i="3" s="1"/>
  <c r="B14" i="3"/>
  <c r="W14" i="3" s="1"/>
  <c r="B15" i="3"/>
  <c r="W15" i="3" s="1"/>
  <c r="W16" i="3"/>
  <c r="B12" i="3"/>
  <c r="W12" i="3" s="1"/>
  <c r="C9" i="3"/>
  <c r="C8" i="3"/>
  <c r="C7" i="3"/>
  <c r="C6" i="3"/>
  <c r="C5" i="3"/>
  <c r="M26" i="1"/>
  <c r="N26" i="1"/>
  <c r="O26" i="1"/>
  <c r="P26" i="1"/>
  <c r="L26" i="1"/>
  <c r="D12" i="3" l="1"/>
  <c r="R39" i="3"/>
  <c r="R38" i="3" s="1"/>
  <c r="S40" i="3"/>
  <c r="D15" i="3"/>
  <c r="E15" i="3" s="1"/>
  <c r="F15" i="3" s="1"/>
  <c r="G15" i="3" s="1"/>
  <c r="H15" i="3" s="1"/>
  <c r="I15" i="3" s="1"/>
  <c r="J15" i="3" s="1"/>
  <c r="K15" i="3" s="1"/>
  <c r="L15" i="3" s="1"/>
  <c r="D16" i="3"/>
  <c r="E16" i="3" s="1"/>
  <c r="F16" i="3" s="1"/>
  <c r="G16" i="3" s="1"/>
  <c r="H16" i="3" s="1"/>
  <c r="I16" i="3" s="1"/>
  <c r="J16" i="3" s="1"/>
  <c r="K16" i="3" s="1"/>
  <c r="L16" i="3" s="1"/>
  <c r="D13" i="3"/>
  <c r="E12" i="3" l="1"/>
  <c r="F12" i="3" s="1"/>
  <c r="G12" i="3" s="1"/>
  <c r="H12" i="3" s="1"/>
  <c r="I12" i="3" s="1"/>
  <c r="J12" i="3" s="1"/>
  <c r="K12" i="3" s="1"/>
  <c r="L12" i="3" s="1"/>
  <c r="S39" i="3"/>
  <c r="S38" i="3" s="1"/>
  <c r="T40" i="3"/>
  <c r="X16" i="3"/>
  <c r="X15" i="3"/>
  <c r="E14" i="3"/>
  <c r="F14" i="3" s="1"/>
  <c r="G14" i="3" s="1"/>
  <c r="H14" i="3" s="1"/>
  <c r="I14" i="3" s="1"/>
  <c r="J14" i="3" s="1"/>
  <c r="K14" i="3" s="1"/>
  <c r="L14" i="3" s="1"/>
  <c r="E13" i="3"/>
  <c r="F13" i="3" s="1"/>
  <c r="G13" i="3" s="1"/>
  <c r="H13" i="3" s="1"/>
  <c r="I13" i="3" s="1"/>
  <c r="J13" i="3" s="1"/>
  <c r="K13" i="3" s="1"/>
  <c r="L13" i="3" s="1"/>
  <c r="X13" i="3" l="1"/>
  <c r="X12" i="3"/>
  <c r="T39" i="3"/>
  <c r="T38" i="3" s="1"/>
  <c r="U40" i="3"/>
  <c r="X14" i="3"/>
  <c r="U39" i="3" l="1"/>
  <c r="U38" i="3" s="1"/>
  <c r="V40" i="3"/>
  <c r="V39" i="3" l="1"/>
  <c r="V38" i="3" s="1"/>
  <c r="W40" i="3"/>
  <c r="X40" i="3" l="1"/>
  <c r="W39" i="3"/>
  <c r="W38" i="3" s="1"/>
  <c r="Y40" i="3" l="1"/>
  <c r="X39" i="3"/>
  <c r="X38" i="3" s="1"/>
  <c r="Y39" i="3" l="1"/>
  <c r="Y38" i="3" s="1"/>
  <c r="Z40" i="3"/>
  <c r="Z39" i="3" l="1"/>
  <c r="Z38" i="3" s="1"/>
  <c r="AA40" i="3"/>
  <c r="AA39" i="3" l="1"/>
  <c r="AA38" i="3" s="1"/>
  <c r="AB40" i="3"/>
  <c r="AC40" i="3" l="1"/>
  <c r="AB39" i="3"/>
  <c r="AB38" i="3" s="1"/>
  <c r="AD40" i="3" l="1"/>
  <c r="AC39" i="3"/>
  <c r="AC38" i="3" s="1"/>
  <c r="AE40" i="3" l="1"/>
  <c r="AD39" i="3"/>
  <c r="AD38" i="3" s="1"/>
  <c r="AE39" i="3" l="1"/>
  <c r="AE38" i="3" s="1"/>
  <c r="AF40" i="3"/>
  <c r="AF39" i="3" l="1"/>
  <c r="AF38" i="3" s="1"/>
  <c r="AG40" i="3"/>
  <c r="AG39" i="3" s="1"/>
  <c r="AG38" i="3" s="1"/>
</calcChain>
</file>

<file path=xl/sharedStrings.xml><?xml version="1.0" encoding="utf-8"?>
<sst xmlns="http://schemas.openxmlformats.org/spreadsheetml/2006/main" count="631" uniqueCount="66">
  <si>
    <t>Discovery</t>
  </si>
  <si>
    <t>Momentum</t>
  </si>
  <si>
    <t>Brightock</t>
  </si>
  <si>
    <t>Life Cover</t>
  </si>
  <si>
    <t>50 000 Payout for funeral</t>
  </si>
  <si>
    <t>Yes</t>
  </si>
  <si>
    <t>Terminal Illness</t>
  </si>
  <si>
    <t>Disability</t>
  </si>
  <si>
    <t>Occupational</t>
  </si>
  <si>
    <t xml:space="preserve">ADL </t>
  </si>
  <si>
    <t>Standalone</t>
  </si>
  <si>
    <t>Income Protection</t>
  </si>
  <si>
    <t>Debt Protector</t>
  </si>
  <si>
    <t>No</t>
  </si>
  <si>
    <t>Retrenchment Protector</t>
  </si>
  <si>
    <t>Permanent Payout, Immediate</t>
  </si>
  <si>
    <t>Illness Cover</t>
  </si>
  <si>
    <t>Multiple Claims</t>
  </si>
  <si>
    <t>Multiple Claims in line of claim</t>
  </si>
  <si>
    <t>International treatment</t>
  </si>
  <si>
    <t>Trauma IQ "Medical Insurance"</t>
  </si>
  <si>
    <t>Breast Reconstruct</t>
  </si>
  <si>
    <t>Breadth of cover</t>
  </si>
  <si>
    <t>Cash Back Benefit</t>
  </si>
  <si>
    <t>Paid Up</t>
  </si>
  <si>
    <t>Premium</t>
  </si>
  <si>
    <t>Risk Planning Insurer Comparison</t>
  </si>
  <si>
    <t>Premiums Paid</t>
  </si>
  <si>
    <t>Brightrock</t>
  </si>
  <si>
    <t>Sanlam</t>
  </si>
  <si>
    <t>Bidvest</t>
  </si>
  <si>
    <t>Premium Comparison</t>
  </si>
  <si>
    <t>Increases</t>
  </si>
  <si>
    <t xml:space="preserve">Sanlam </t>
  </si>
  <si>
    <t>Benefit</t>
  </si>
  <si>
    <t>Yearly</t>
  </si>
  <si>
    <t>Monthly</t>
  </si>
  <si>
    <t>Reinvested</t>
  </si>
  <si>
    <t>Other Benefits Optional</t>
  </si>
  <si>
    <t>Jannie van Rheede van Oudtshoorn</t>
  </si>
  <si>
    <t>Disc/PPS</t>
  </si>
  <si>
    <t>Anton Bouwer</t>
  </si>
  <si>
    <t>Trauma IQ</t>
  </si>
  <si>
    <t>Permanent Income Protection</t>
  </si>
  <si>
    <t>Option 1</t>
  </si>
  <si>
    <t>Option 2</t>
  </si>
  <si>
    <t>Option 3</t>
  </si>
  <si>
    <t>Option 4</t>
  </si>
  <si>
    <t>Option 5</t>
  </si>
  <si>
    <t>Current</t>
  </si>
  <si>
    <t>Classic</t>
  </si>
  <si>
    <t>Essential</t>
  </si>
  <si>
    <t>ICU Benefit</t>
  </si>
  <si>
    <t>Automatic cover for parents</t>
  </si>
  <si>
    <t>Automatic cover for children</t>
  </si>
  <si>
    <t>Multi Organ Benefit</t>
  </si>
  <si>
    <t>Morvalin</t>
  </si>
  <si>
    <t>Seshnie</t>
  </si>
  <si>
    <t>Impairment Cover</t>
  </si>
  <si>
    <t>Comprehensive Cover</t>
  </si>
  <si>
    <t>Early Cancer Benefit</t>
  </si>
  <si>
    <t>Cash Back Benefit Optional</t>
  </si>
  <si>
    <t>Cash Back Benefit Taken</t>
  </si>
  <si>
    <t>Pieter Summary</t>
  </si>
  <si>
    <t>Benefit not taken.</t>
  </si>
  <si>
    <t>Andre Bredenkamp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</si>
</sst>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R&quot;#,##0_);[Red]\(&quot;R&quot;#,##0\)"/>
    <numFmt numFmtId="8" formatCode="&quot;R&quot;#,##0.00_);[Red]\(&quot;R&quot;#,##0.00\)"/>
    <numFmt numFmtId="164" formatCode="&quot;R&quot;#,##0"/>
  </numFmts>
  <fonts count="13" x14ac:knownFonts="1">
    <font>
      <sz val="12"/>
      <color theme="1"/>
      <name val="Calibri"/>
      <family val="2"/>
      <scheme val="minor"/>
    </font>
    <font>
      <sz val="24"/>
      <color theme="1"/>
      <name val="Arial Rounded MT Bold"/>
      <family val="2"/>
    </font>
    <font>
      <sz val="24"/>
      <color theme="0"/>
      <name val="Arial Rounded MT Bold"/>
      <family val="2"/>
    </font>
    <font>
      <sz val="12"/>
      <color theme="0"/>
      <name val="Calibri"/>
      <family val="2"/>
      <scheme val="minor"/>
    </font>
    <font>
      <sz val="24"/>
      <color rgb="FF0D172F"/>
      <name val="Arial Rounded MT Bold"/>
      <family val="2"/>
    </font>
    <font>
      <sz val="22"/>
      <color theme="1"/>
      <name val="Calibri"/>
      <family val="2"/>
      <scheme val="minor"/>
    </font>
    <font>
      <sz val="8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rgb="FF0D172F"/>
      <name val="Calibri"/>
      <family val="2"/>
      <scheme val="minor"/>
    </font>
    <font>
      <sz val="18"/>
      <color theme="1"/>
      <name val="Calibri Light"/>
      <family val="2"/>
      <scheme val="major"/>
    </font>
    <font>
      <sz val="24"/>
      <color rgb="FF002060"/>
      <name val="Calibri"/>
      <family val="2"/>
      <scheme val="minor"/>
    </font>
    <font>
      <sz val="24"/>
      <color theme="4" tint="0.79998168889431442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26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B152E"/>
        <bgColor indexed="64"/>
      </patternFill>
    </fill>
    <fill>
      <patternFill patternType="solid">
        <fgColor rgb="FF0D172F"/>
        <bgColor indexed="64"/>
      </patternFill>
    </fill>
    <fill>
      <patternFill patternType="solid">
        <fgColor rgb="FFF03C04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medium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 style="medium">
        <color indexed="64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 style="medium">
        <color indexed="64"/>
      </left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medium">
        <color indexed="64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/>
      <bottom style="medium">
        <color indexed="64"/>
      </bottom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theme="1"/>
      </right>
      <top/>
      <bottom style="medium">
        <color indexed="64"/>
      </bottom>
      <diagonal/>
    </border>
    <border>
      <left/>
      <right style="medium">
        <color theme="1"/>
      </right>
      <top style="medium">
        <color indexed="64"/>
      </top>
      <bottom/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/>
      <top style="medium">
        <color indexed="64"/>
      </top>
      <bottom style="medium">
        <color indexed="64"/>
      </bottom>
      <diagonal/>
    </border>
    <border>
      <left style="medium">
        <color theme="1"/>
      </left>
      <right/>
      <top style="medium">
        <color indexed="64"/>
      </top>
      <bottom style="medium">
        <color theme="1"/>
      </bottom>
      <diagonal/>
    </border>
    <border>
      <left/>
      <right/>
      <top style="medium">
        <color indexed="64"/>
      </top>
      <bottom style="medium">
        <color theme="1"/>
      </bottom>
      <diagonal/>
    </border>
    <border>
      <left style="medium">
        <color indexed="64"/>
      </left>
      <right/>
      <top style="medium">
        <color theme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indexed="64"/>
      </left>
      <right/>
      <top/>
      <bottom style="medium">
        <color theme="1"/>
      </bottom>
      <diagonal/>
    </border>
    <border>
      <left/>
      <right/>
      <top style="medium">
        <color theme="1"/>
      </top>
      <bottom/>
      <diagonal/>
    </border>
  </borders>
  <cellStyleXfs count="1">
    <xf numFmtId="0" fontId="0" fillId="0" borderId="0"/>
  </cellStyleXfs>
  <cellXfs count="178">
    <xf numFmtId="0" fontId="0" fillId="0" borderId="0" xfId="0"/>
    <xf numFmtId="0" fontId="1" fillId="0" borderId="0" xfId="0" applyFont="1"/>
    <xf numFmtId="0" fontId="1" fillId="3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5" borderId="7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6" borderId="0" xfId="0" applyFill="1"/>
    <xf numFmtId="0" fontId="3" fillId="6" borderId="0" xfId="0" applyFont="1" applyFill="1"/>
    <xf numFmtId="0" fontId="3" fillId="7" borderId="0" xfId="0" applyFont="1" applyFill="1"/>
    <xf numFmtId="0" fontId="0" fillId="7" borderId="0" xfId="0" applyFill="1"/>
    <xf numFmtId="0" fontId="2" fillId="8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left" vertical="center"/>
    </xf>
    <xf numFmtId="0" fontId="1" fillId="4" borderId="0" xfId="0" applyFont="1" applyFill="1" applyAlignment="1">
      <alignment horizontal="center" vertical="center"/>
    </xf>
    <xf numFmtId="0" fontId="2" fillId="9" borderId="0" xfId="0" applyFont="1" applyFill="1"/>
    <xf numFmtId="164" fontId="2" fillId="9" borderId="0" xfId="0" applyNumberFormat="1" applyFont="1" applyFill="1" applyAlignment="1">
      <alignment horizontal="center"/>
    </xf>
    <xf numFmtId="0" fontId="1" fillId="4" borderId="0" xfId="0" applyFont="1" applyFill="1" applyAlignment="1">
      <alignment vertical="center"/>
    </xf>
    <xf numFmtId="0" fontId="2" fillId="6" borderId="0" xfId="0" applyFont="1" applyFill="1" applyAlignment="1">
      <alignment horizontal="center"/>
    </xf>
    <xf numFmtId="0" fontId="2" fillId="10" borderId="5" xfId="0" applyFont="1" applyFill="1" applyBorder="1" applyAlignment="1">
      <alignment horizontal="center" vertical="center"/>
    </xf>
    <xf numFmtId="0" fontId="2" fillId="10" borderId="7" xfId="0" applyFont="1" applyFill="1" applyBorder="1" applyAlignment="1">
      <alignment horizontal="center" vertical="center"/>
    </xf>
    <xf numFmtId="0" fontId="2" fillId="10" borderId="2" xfId="0" applyFont="1" applyFill="1" applyBorder="1" applyAlignment="1">
      <alignment horizontal="center"/>
    </xf>
    <xf numFmtId="0" fontId="2" fillId="10" borderId="5" xfId="0" applyFont="1" applyFill="1" applyBorder="1" applyAlignment="1">
      <alignment horizontal="center"/>
    </xf>
    <xf numFmtId="0" fontId="2" fillId="10" borderId="9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164" fontId="0" fillId="0" borderId="0" xfId="0" applyNumberFormat="1" applyAlignment="1">
      <alignment horizontal="center"/>
    </xf>
    <xf numFmtId="9" fontId="0" fillId="0" borderId="0" xfId="0" applyNumberFormat="1"/>
    <xf numFmtId="0" fontId="5" fillId="0" borderId="0" xfId="0" applyFont="1"/>
    <xf numFmtId="9" fontId="5" fillId="0" borderId="0" xfId="0" applyNumberFormat="1" applyFont="1"/>
    <xf numFmtId="0" fontId="0" fillId="0" borderId="0" xfId="0" applyAlignment="1">
      <alignment horizontal="center"/>
    </xf>
    <xf numFmtId="10" fontId="0" fillId="0" borderId="0" xfId="0" applyNumberFormat="1"/>
    <xf numFmtId="8" fontId="0" fillId="0" borderId="0" xfId="0" applyNumberFormat="1"/>
    <xf numFmtId="6" fontId="0" fillId="0" borderId="0" xfId="0" applyNumberFormat="1"/>
    <xf numFmtId="0" fontId="1" fillId="5" borderId="4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2" fillId="10" borderId="7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164" fontId="4" fillId="6" borderId="3" xfId="0" applyNumberFormat="1" applyFont="1" applyFill="1" applyBorder="1"/>
    <xf numFmtId="164" fontId="4" fillId="6" borderId="1" xfId="0" applyNumberFormat="1" applyFont="1" applyFill="1" applyBorder="1"/>
    <xf numFmtId="0" fontId="3" fillId="0" borderId="0" xfId="0" applyFont="1"/>
    <xf numFmtId="0" fontId="7" fillId="12" borderId="0" xfId="0" applyFont="1" applyFill="1"/>
    <xf numFmtId="0" fontId="7" fillId="0" borderId="0" xfId="0" applyFont="1"/>
    <xf numFmtId="0" fontId="8" fillId="11" borderId="14" xfId="0" applyFont="1" applyFill="1" applyBorder="1" applyAlignment="1">
      <alignment horizontal="center"/>
    </xf>
    <xf numFmtId="164" fontId="9" fillId="6" borderId="14" xfId="0" applyNumberFormat="1" applyFont="1" applyFill="1" applyBorder="1" applyAlignment="1">
      <alignment horizontal="center"/>
    </xf>
    <xf numFmtId="164" fontId="9" fillId="6" borderId="14" xfId="0" applyNumberFormat="1" applyFont="1" applyFill="1" applyBorder="1"/>
    <xf numFmtId="0" fontId="8" fillId="6" borderId="14" xfId="0" applyFont="1" applyFill="1" applyBorder="1" applyAlignment="1">
      <alignment horizontal="center"/>
    </xf>
    <xf numFmtId="0" fontId="7" fillId="13" borderId="0" xfId="0" applyFont="1" applyFill="1"/>
    <xf numFmtId="164" fontId="7" fillId="13" borderId="0" xfId="0" applyNumberFormat="1" applyFont="1" applyFill="1" applyAlignment="1">
      <alignment horizontal="center"/>
    </xf>
    <xf numFmtId="164" fontId="9" fillId="4" borderId="14" xfId="0" applyNumberFormat="1" applyFont="1" applyFill="1" applyBorder="1"/>
    <xf numFmtId="0" fontId="8" fillId="4" borderId="14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64" fontId="4" fillId="0" borderId="3" xfId="0" applyNumberFormat="1" applyFont="1" applyBorder="1"/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164" fontId="4" fillId="0" borderId="1" xfId="0" applyNumberFormat="1" applyFont="1" applyBorder="1"/>
    <xf numFmtId="0" fontId="2" fillId="0" borderId="0" xfId="0" applyFont="1" applyAlignment="1">
      <alignment horizontal="center"/>
    </xf>
    <xf numFmtId="164" fontId="4" fillId="0" borderId="15" xfId="0" applyNumberFormat="1" applyFont="1" applyBorder="1"/>
    <xf numFmtId="164" fontId="4" fillId="0" borderId="10" xfId="0" applyNumberFormat="1" applyFont="1" applyBorder="1"/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164" fontId="4" fillId="0" borderId="4" xfId="0" applyNumberFormat="1" applyFont="1" applyBorder="1"/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1" fillId="0" borderId="20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14" borderId="0" xfId="0" applyFont="1" applyFill="1" applyAlignment="1">
      <alignment vertical="center"/>
    </xf>
    <xf numFmtId="0" fontId="11" fillId="14" borderId="0" xfId="0" applyFont="1" applyFill="1"/>
    <xf numFmtId="0" fontId="11" fillId="14" borderId="0" xfId="0" applyFont="1" applyFill="1" applyAlignment="1">
      <alignment horizontal="left" vertical="center"/>
    </xf>
    <xf numFmtId="0" fontId="12" fillId="15" borderId="0" xfId="0" applyFont="1" applyFill="1"/>
    <xf numFmtId="164" fontId="12" fillId="15" borderId="0" xfId="0" applyNumberFormat="1" applyFont="1" applyFill="1" applyAlignment="1">
      <alignment horizontal="center" vertical="center"/>
    </xf>
    <xf numFmtId="0" fontId="12" fillId="15" borderId="0" xfId="0" applyFont="1" applyFill="1" applyAlignment="1">
      <alignment horizontal="left" vertical="center"/>
    </xf>
    <xf numFmtId="0" fontId="11" fillId="0" borderId="28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164" fontId="11" fillId="0" borderId="25" xfId="0" applyNumberFormat="1" applyFont="1" applyBorder="1" applyAlignment="1">
      <alignment vertical="center"/>
    </xf>
    <xf numFmtId="164" fontId="11" fillId="0" borderId="26" xfId="0" applyNumberFormat="1" applyFont="1" applyBorder="1" applyAlignment="1">
      <alignment vertical="center"/>
    </xf>
    <xf numFmtId="0" fontId="11" fillId="0" borderId="38" xfId="0" applyFont="1" applyBorder="1" applyAlignment="1">
      <alignment horizontal="center" vertical="center"/>
    </xf>
    <xf numFmtId="164" fontId="11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164" fontId="11" fillId="0" borderId="39" xfId="0" applyNumberFormat="1" applyFont="1" applyBorder="1" applyAlignment="1">
      <alignment vertical="center"/>
    </xf>
    <xf numFmtId="0" fontId="11" fillId="0" borderId="39" xfId="0" applyFont="1" applyBorder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0" fontId="10" fillId="0" borderId="15" xfId="0" applyFont="1" applyBorder="1" applyAlignment="1">
      <alignment horizontal="center"/>
    </xf>
    <xf numFmtId="0" fontId="11" fillId="0" borderId="10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164" fontId="11" fillId="0" borderId="3" xfId="0" applyNumberFormat="1" applyFont="1" applyBorder="1" applyAlignment="1">
      <alignment vertical="center"/>
    </xf>
    <xf numFmtId="0" fontId="11" fillId="0" borderId="3" xfId="0" applyFont="1" applyBorder="1" applyAlignment="1">
      <alignment horizontal="center" vertical="center"/>
    </xf>
    <xf numFmtId="0" fontId="2" fillId="15" borderId="5" xfId="0" applyFont="1" applyFill="1" applyBorder="1" applyAlignment="1">
      <alignment horizontal="center"/>
    </xf>
    <xf numFmtId="164" fontId="11" fillId="15" borderId="9" xfId="0" applyNumberFormat="1" applyFont="1" applyFill="1" applyBorder="1" applyAlignment="1">
      <alignment vertical="center"/>
    </xf>
    <xf numFmtId="0" fontId="11" fillId="15" borderId="9" xfId="0" applyFont="1" applyFill="1" applyBorder="1" applyAlignment="1">
      <alignment horizontal="center" vertical="center"/>
    </xf>
    <xf numFmtId="0" fontId="11" fillId="15" borderId="7" xfId="0" applyFont="1" applyFill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1" fillId="0" borderId="12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164" fontId="11" fillId="0" borderId="25" xfId="0" applyNumberFormat="1" applyFont="1" applyBorder="1" applyAlignment="1">
      <alignment horizontal="center" vertical="center"/>
    </xf>
    <xf numFmtId="164" fontId="11" fillId="0" borderId="26" xfId="0" applyNumberFormat="1" applyFont="1" applyBorder="1" applyAlignment="1">
      <alignment horizontal="center" vertical="center"/>
    </xf>
    <xf numFmtId="164" fontId="11" fillId="0" borderId="27" xfId="0" applyNumberFormat="1" applyFont="1" applyBorder="1" applyAlignment="1">
      <alignment horizontal="center" vertical="center"/>
    </xf>
    <xf numFmtId="164" fontId="11" fillId="0" borderId="20" xfId="0" applyNumberFormat="1" applyFont="1" applyBorder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164" fontId="11" fillId="0" borderId="29" xfId="0" applyNumberFormat="1" applyFont="1" applyBorder="1" applyAlignment="1">
      <alignment horizontal="center" vertical="center"/>
    </xf>
    <xf numFmtId="164" fontId="11" fillId="0" borderId="22" xfId="0" applyNumberFormat="1" applyFont="1" applyBorder="1" applyAlignment="1">
      <alignment horizontal="center" vertical="center"/>
    </xf>
    <xf numFmtId="164" fontId="11" fillId="0" borderId="33" xfId="0" applyNumberFormat="1" applyFont="1" applyBorder="1" applyAlignment="1">
      <alignment horizontal="center" vertical="center"/>
    </xf>
    <xf numFmtId="164" fontId="11" fillId="0" borderId="34" xfId="0" applyNumberFormat="1" applyFont="1" applyBorder="1" applyAlignment="1">
      <alignment horizontal="center" vertical="center"/>
    </xf>
    <xf numFmtId="164" fontId="11" fillId="0" borderId="30" xfId="0" applyNumberFormat="1" applyFont="1" applyBorder="1" applyAlignment="1">
      <alignment horizontal="center" vertical="center"/>
    </xf>
    <xf numFmtId="164" fontId="11" fillId="0" borderId="15" xfId="0" applyNumberFormat="1" applyFont="1" applyBorder="1" applyAlignment="1">
      <alignment horizontal="center" vertical="center"/>
    </xf>
    <xf numFmtId="164" fontId="11" fillId="0" borderId="32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164" fontId="11" fillId="0" borderId="3" xfId="0" applyNumberFormat="1" applyFont="1" applyBorder="1" applyAlignment="1">
      <alignment horizontal="center" vertical="center"/>
    </xf>
    <xf numFmtId="164" fontId="11" fillId="0" borderId="39" xfId="0" applyNumberFormat="1" applyFont="1" applyBorder="1" applyAlignment="1">
      <alignment horizontal="center" vertical="center"/>
    </xf>
    <xf numFmtId="164" fontId="11" fillId="0" borderId="35" xfId="0" applyNumberFormat="1" applyFont="1" applyBorder="1" applyAlignment="1">
      <alignment horizontal="center" vertical="center"/>
    </xf>
    <xf numFmtId="164" fontId="11" fillId="0" borderId="12" xfId="0" applyNumberFormat="1" applyFont="1" applyBorder="1" applyAlignment="1">
      <alignment horizontal="center" vertical="center"/>
    </xf>
    <xf numFmtId="164" fontId="11" fillId="0" borderId="36" xfId="0" applyNumberFormat="1" applyFont="1" applyBorder="1" applyAlignment="1">
      <alignment horizontal="center" vertical="center"/>
    </xf>
    <xf numFmtId="164" fontId="11" fillId="0" borderId="37" xfId="0" applyNumberFormat="1" applyFont="1" applyBorder="1" applyAlignment="1">
      <alignment horizontal="center" vertical="center"/>
    </xf>
    <xf numFmtId="164" fontId="4" fillId="6" borderId="3" xfId="0" applyNumberFormat="1" applyFont="1" applyFill="1" applyBorder="1" applyAlignment="1">
      <alignment horizontal="center"/>
    </xf>
    <xf numFmtId="164" fontId="4" fillId="6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28">
    <dxf>
      <fill>
        <patternFill>
          <bgColor theme="7" tint="0.59996337778862885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theme="7" tint="0.59996337778862885"/>
        </patternFill>
      </fill>
    </dxf>
    <dxf>
      <font>
        <color theme="0"/>
      </font>
      <fill>
        <patternFill>
          <bgColor rgb="FFFF2600"/>
        </patternFill>
      </fill>
    </dxf>
    <dxf>
      <fill>
        <patternFill>
          <bgColor theme="7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theme="7" tint="0.59996337778862885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theme="7" tint="0.59996337778862885"/>
        </patternFill>
      </fill>
    </dxf>
    <dxf>
      <font>
        <color theme="0"/>
      </font>
      <fill>
        <patternFill>
          <bgColor rgb="FFFF2600"/>
        </patternFill>
      </fill>
    </dxf>
    <dxf>
      <fill>
        <patternFill>
          <bgColor theme="7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theme="7" tint="0.59996337778862885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FF260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theme="7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4" tint="0.79998168889431442"/>
        </patternFill>
      </fill>
    </dxf>
    <dxf>
      <font>
        <color rgb="FF002060"/>
      </font>
      <fill>
        <patternFill>
          <bgColor theme="4" tint="0.79998168889431442"/>
        </patternFill>
      </fill>
    </dxf>
    <dxf>
      <font>
        <color rgb="FF002060"/>
      </font>
      <fill>
        <patternFill>
          <bgColor theme="4" tint="0.79998168889431442"/>
        </patternFill>
      </fill>
    </dxf>
    <dxf>
      <font>
        <color rgb="FF002060"/>
      </font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4BA1EA"/>
      <color rgb="FF073CFF"/>
      <color rgb="FFFF7700"/>
      <color rgb="FF000000"/>
      <color rgb="FF0D172F"/>
      <color rgb="FFF03C0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1"/>
                </a:solidFill>
              </a:rPr>
              <a:t>Premiums Paid 10 Years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cap="all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2">
            <a:lumMod val="75000"/>
            <a:alpha val="27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Sheet1!$X$11</c:f>
              <c:strCache>
                <c:ptCount val="1"/>
                <c:pt idx="0">
                  <c:v>Premiums Paid</c:v>
                </c:pt>
              </c:strCache>
            </c:strRef>
          </c:tx>
          <c:spPr>
            <a:solidFill>
              <a:schemeClr val="accent1">
                <a:alpha val="88000"/>
              </a:schemeClr>
            </a:solidFill>
            <a:ln>
              <a:solidFill>
                <a:schemeClr val="accent1"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1">
                  <a:lumMod val="50000"/>
                </a:schemeClr>
              </a:contourClr>
            </a:sp3d>
          </c:spPr>
          <c:invertIfNegative val="0"/>
          <c:dPt>
            <c:idx val="0"/>
            <c:invertIfNegative val="0"/>
            <c:bubble3D val="0"/>
            <c:spPr>
              <a:gradFill flip="none" rotWithShape="1">
                <a:gsLst>
                  <a:gs pos="0">
                    <a:srgbClr val="0070C0">
                      <a:shade val="30000"/>
                      <a:satMod val="115000"/>
                    </a:srgbClr>
                  </a:gs>
                  <a:gs pos="50000">
                    <a:srgbClr val="0070C0">
                      <a:shade val="67500"/>
                      <a:satMod val="115000"/>
                    </a:srgbClr>
                  </a:gs>
                  <a:gs pos="100000">
                    <a:srgbClr val="0070C0">
                      <a:shade val="100000"/>
                      <a:satMod val="115000"/>
                    </a:srgbClr>
                  </a:gs>
                </a:gsLst>
                <a:lin ang="2700000" scaled="1"/>
                <a:tileRect/>
              </a:gradFill>
              <a:ln>
                <a:solidFill>
                  <a:schemeClr val="accent1">
                    <a:lumMod val="50000"/>
                  </a:schemeClr>
                </a:solidFill>
              </a:ln>
              <a:effectLst/>
              <a:scene3d>
                <a:camera prst="orthographicFront"/>
                <a:lightRig rig="threePt" dir="t"/>
              </a:scene3d>
              <a:sp3d prstMaterial="flat">
                <a:contourClr>
                  <a:schemeClr val="accent1">
                    <a:lumMod val="5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6BFD-4F44-8BA5-AE0A6ACAD1A7}"/>
              </c:ext>
            </c:extLst>
          </c:dPt>
          <c:dPt>
            <c:idx val="1"/>
            <c:invertIfNegative val="0"/>
            <c:bubble3D val="0"/>
            <c:spPr>
              <a:gradFill flip="none" rotWithShape="1">
                <a:gsLst>
                  <a:gs pos="0">
                    <a:srgbClr val="FF0000">
                      <a:shade val="30000"/>
                      <a:satMod val="115000"/>
                    </a:srgbClr>
                  </a:gs>
                  <a:gs pos="50000">
                    <a:srgbClr val="FF0000">
                      <a:shade val="67500"/>
                      <a:satMod val="115000"/>
                    </a:srgbClr>
                  </a:gs>
                  <a:gs pos="100000">
                    <a:srgbClr val="FF0000">
                      <a:shade val="100000"/>
                      <a:satMod val="115000"/>
                    </a:srgbClr>
                  </a:gs>
                </a:gsLst>
                <a:lin ang="5400000" scaled="1"/>
                <a:tileRect/>
              </a:gradFill>
              <a:ln>
                <a:solidFill>
                  <a:schemeClr val="accent1">
                    <a:lumMod val="50000"/>
                  </a:schemeClr>
                </a:solidFill>
              </a:ln>
              <a:effectLst/>
              <a:scene3d>
                <a:camera prst="orthographicFront"/>
                <a:lightRig rig="threePt" dir="t"/>
              </a:scene3d>
              <a:sp3d prstMaterial="flat">
                <a:contourClr>
                  <a:schemeClr val="accent1">
                    <a:lumMod val="5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6BFD-4F44-8BA5-AE0A6ACAD1A7}"/>
              </c:ext>
            </c:extLst>
          </c:dPt>
          <c:dPt>
            <c:idx val="2"/>
            <c:invertIfNegative val="0"/>
            <c:bubble3D val="0"/>
            <c:spPr>
              <a:gradFill flip="none" rotWithShape="1">
                <a:gsLst>
                  <a:gs pos="0">
                    <a:schemeClr val="accent4">
                      <a:lumMod val="60000"/>
                      <a:lumOff val="40000"/>
                      <a:shade val="30000"/>
                      <a:satMod val="115000"/>
                    </a:schemeClr>
                  </a:gs>
                  <a:gs pos="50000">
                    <a:schemeClr val="accent4">
                      <a:lumMod val="60000"/>
                      <a:lumOff val="40000"/>
                      <a:shade val="67500"/>
                      <a:satMod val="115000"/>
                    </a:schemeClr>
                  </a:gs>
                  <a:gs pos="100000">
                    <a:schemeClr val="accent4">
                      <a:lumMod val="60000"/>
                      <a:lumOff val="40000"/>
                      <a:shade val="100000"/>
                      <a:satMod val="115000"/>
                    </a:schemeClr>
                  </a:gs>
                </a:gsLst>
                <a:lin ang="5400000" scaled="1"/>
                <a:tileRect/>
              </a:gradFill>
              <a:ln>
                <a:solidFill>
                  <a:schemeClr val="accent1">
                    <a:lumMod val="50000"/>
                  </a:schemeClr>
                </a:solidFill>
              </a:ln>
              <a:effectLst/>
              <a:scene3d>
                <a:camera prst="orthographicFront"/>
                <a:lightRig rig="threePt" dir="t"/>
              </a:scene3d>
              <a:sp3d prstMaterial="flat">
                <a:contourClr>
                  <a:schemeClr val="accent1">
                    <a:lumMod val="5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6BFD-4F44-8BA5-AE0A6ACAD1A7}"/>
              </c:ext>
            </c:extLst>
          </c:dPt>
          <c:dPt>
            <c:idx val="3"/>
            <c:invertIfNegative val="0"/>
            <c:bubble3D val="0"/>
            <c:spPr>
              <a:gradFill flip="none" rotWithShape="1">
                <a:gsLst>
                  <a:gs pos="0">
                    <a:srgbClr val="00B0F0">
                      <a:shade val="30000"/>
                      <a:satMod val="115000"/>
                    </a:srgbClr>
                  </a:gs>
                  <a:gs pos="50000">
                    <a:srgbClr val="00B0F0">
                      <a:shade val="67500"/>
                      <a:satMod val="115000"/>
                    </a:srgbClr>
                  </a:gs>
                  <a:gs pos="100000">
                    <a:srgbClr val="00B0F0">
                      <a:shade val="100000"/>
                      <a:satMod val="115000"/>
                    </a:srgbClr>
                  </a:gs>
                </a:gsLst>
                <a:lin ang="5400000" scaled="1"/>
                <a:tileRect/>
              </a:gradFill>
              <a:ln>
                <a:solidFill>
                  <a:schemeClr val="accent1">
                    <a:lumMod val="50000"/>
                  </a:schemeClr>
                </a:solidFill>
              </a:ln>
              <a:effectLst/>
              <a:scene3d>
                <a:camera prst="orthographicFront"/>
                <a:lightRig rig="threePt" dir="t"/>
              </a:scene3d>
              <a:sp3d prstMaterial="flat">
                <a:contourClr>
                  <a:schemeClr val="accent1">
                    <a:lumMod val="5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6BFD-4F44-8BA5-AE0A6ACAD1A7}"/>
              </c:ext>
            </c:extLst>
          </c:dPt>
          <c:dPt>
            <c:idx val="4"/>
            <c:invertIfNegative val="0"/>
            <c:bubble3D val="0"/>
            <c:spPr>
              <a:gradFill>
                <a:gsLst>
                  <a:gs pos="85000">
                    <a:schemeClr val="accent1">
                      <a:lumMod val="5000"/>
                      <a:lumOff val="95000"/>
                    </a:schemeClr>
                  </a:gs>
                  <a:gs pos="53000">
                    <a:schemeClr val="accent1">
                      <a:lumMod val="45000"/>
                      <a:lumOff val="55000"/>
                    </a:schemeClr>
                  </a:gs>
                  <a:gs pos="65000">
                    <a:schemeClr val="accent1">
                      <a:lumMod val="45000"/>
                      <a:lumOff val="55000"/>
                    </a:schemeClr>
                  </a:gs>
                  <a:gs pos="1000">
                    <a:srgbClr val="002060"/>
                  </a:gs>
                </a:gsLst>
                <a:lin ang="5400000" scaled="1"/>
              </a:gradFill>
              <a:ln>
                <a:solidFill>
                  <a:schemeClr val="accent1">
                    <a:lumMod val="50000"/>
                  </a:schemeClr>
                </a:solidFill>
              </a:ln>
              <a:effectLst/>
              <a:scene3d>
                <a:camera prst="orthographicFront"/>
                <a:lightRig rig="threePt" dir="t"/>
              </a:scene3d>
              <a:sp3d prstMaterial="flat">
                <a:contourClr>
                  <a:schemeClr val="accent1">
                    <a:lumMod val="5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6BFD-4F44-8BA5-AE0A6ACAD1A7}"/>
              </c:ext>
            </c:extLst>
          </c:dPt>
          <c:dLbls>
            <c:spPr>
              <a:solidFill>
                <a:schemeClr val="accent1">
                  <a:alpha val="30000"/>
                </a:schemeClr>
              </a:solidFill>
              <a:ln>
                <a:solidFill>
                  <a:schemeClr val="lt1">
                    <a:alpha val="50000"/>
                  </a:schemeClr>
                </a:solidFill>
                <a:round/>
              </a:ln>
              <a:effectLst>
                <a:outerShdw blurRad="63500" dist="889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Sheet1!$W$12:$W$16</c:f>
              <c:strCache>
                <c:ptCount val="5"/>
                <c:pt idx="0">
                  <c:v>Discovery</c:v>
                </c:pt>
                <c:pt idx="1">
                  <c:v>Momentum</c:v>
                </c:pt>
                <c:pt idx="2">
                  <c:v>Brightrock</c:v>
                </c:pt>
                <c:pt idx="3">
                  <c:v>Sanlam </c:v>
                </c:pt>
                <c:pt idx="4">
                  <c:v>Bidvest</c:v>
                </c:pt>
              </c:strCache>
            </c:strRef>
          </c:cat>
          <c:val>
            <c:numRef>
              <c:f>Sheet1!$X$12:$X$16</c:f>
              <c:numCache>
                <c:formatCode>"R"#\ ##0</c:formatCode>
                <c:ptCount val="5"/>
                <c:pt idx="0">
                  <c:v>1848006.4794975491</c:v>
                </c:pt>
                <c:pt idx="1">
                  <c:v>1389998.4240008169</c:v>
                </c:pt>
                <c:pt idx="2">
                  <c:v>1177704.677570981</c:v>
                </c:pt>
                <c:pt idx="3">
                  <c:v>1455214.3654681086</c:v>
                </c:pt>
                <c:pt idx="4">
                  <c:v>1155909.5314613283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FD-4F44-8BA5-AE0A6ACAD1A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4"/>
        <c:gapDepth val="53"/>
        <c:shape val="box"/>
        <c:axId val="1336726192"/>
        <c:axId val="1336757024"/>
        <c:axId val="0"/>
      </c:bar3DChart>
      <c:catAx>
        <c:axId val="133672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6757024"/>
        <c:crosses val="autoZero"/>
        <c:auto val="1"/>
        <c:lblAlgn val="ctr"/>
        <c:lblOffset val="100"/>
        <c:noMultiLvlLbl val="0"/>
      </c:catAx>
      <c:valAx>
        <c:axId val="1336757024"/>
        <c:scaling>
          <c:orientation val="minMax"/>
        </c:scaling>
        <c:delete val="1"/>
        <c:axPos val="l"/>
        <c:numFmt formatCode="&quot;R&quot;#\ ##0" sourceLinked="1"/>
        <c:majorTickMark val="out"/>
        <c:minorTickMark val="none"/>
        <c:tickLblPos val="nextTo"/>
        <c:crossAx val="1336726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635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GB"/>
              <a:t>Premium</a:t>
            </a:r>
            <a:r>
              <a:rPr lang="en-GB" baseline="0"/>
              <a:t> Increases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Sheet1!$B$12</c:f>
              <c:strCache>
                <c:ptCount val="1"/>
                <c:pt idx="0">
                  <c:v>Discovery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Sheet1!$C$11:$Q$11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Sheet1!$C$12:$Q$12</c:f>
              <c:numCache>
                <c:formatCode>"R"#\ ##0</c:formatCode>
                <c:ptCount val="15"/>
                <c:pt idx="0">
                  <c:v>9484</c:v>
                </c:pt>
                <c:pt idx="1">
                  <c:v>10441.884</c:v>
                </c:pt>
                <c:pt idx="2">
                  <c:v>11506.956168000001</c:v>
                </c:pt>
                <c:pt idx="3">
                  <c:v>12692.172653304</c:v>
                </c:pt>
                <c:pt idx="4">
                  <c:v>14012.158609247617</c:v>
                </c:pt>
                <c:pt idx="5">
                  <c:v>15483.435263218616</c:v>
                </c:pt>
                <c:pt idx="6">
                  <c:v>17124.679401119793</c:v>
                </c:pt>
                <c:pt idx="7">
                  <c:v>18957.020097039611</c:v>
                </c:pt>
                <c:pt idx="8">
                  <c:v>21004.378267519889</c:v>
                </c:pt>
                <c:pt idx="9">
                  <c:v>23293.855498679557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71-BB49-A0C4-8ED53FF2A8D8}"/>
            </c:ext>
          </c:extLst>
        </c:ser>
        <c:ser>
          <c:idx val="1"/>
          <c:order val="1"/>
          <c:tx>
            <c:strRef>
              <c:f>Sheet1!$B$13</c:f>
              <c:strCache>
                <c:ptCount val="1"/>
                <c:pt idx="0">
                  <c:v>Momentum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Sheet1!$C$11:$Q$11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Sheet1!$C$13:$Q$13</c:f>
              <c:numCache>
                <c:formatCode>"R"#\ ##0</c:formatCode>
                <c:ptCount val="15"/>
                <c:pt idx="0">
                  <c:v>7268</c:v>
                </c:pt>
                <c:pt idx="1">
                  <c:v>7994.8000000000011</c:v>
                </c:pt>
                <c:pt idx="2">
                  <c:v>8794.2800000000025</c:v>
                </c:pt>
                <c:pt idx="3">
                  <c:v>9673.7080000000042</c:v>
                </c:pt>
                <c:pt idx="4">
                  <c:v>10641.078800000005</c:v>
                </c:pt>
                <c:pt idx="5">
                  <c:v>11705.186680000006</c:v>
                </c:pt>
                <c:pt idx="6">
                  <c:v>12875.705348000009</c:v>
                </c:pt>
                <c:pt idx="7">
                  <c:v>14163.275882800011</c:v>
                </c:pt>
                <c:pt idx="8">
                  <c:v>15579.603471080014</c:v>
                </c:pt>
                <c:pt idx="9">
                  <c:v>17137.563818188017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71-BB49-A0C4-8ED53FF2A8D8}"/>
            </c:ext>
          </c:extLst>
        </c:ser>
        <c:ser>
          <c:idx val="2"/>
          <c:order val="2"/>
          <c:tx>
            <c:strRef>
              <c:f>Sheet1!$B$14</c:f>
              <c:strCache>
                <c:ptCount val="1"/>
                <c:pt idx="0">
                  <c:v>Brightrock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Sheet1!$C$11:$Q$11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Sheet1!$C$14:$Q$14</c:f>
              <c:numCache>
                <c:formatCode>"R"#\ ##0</c:formatCode>
                <c:ptCount val="15"/>
                <c:pt idx="0">
                  <c:v>6044</c:v>
                </c:pt>
                <c:pt idx="1">
                  <c:v>6654.4439999999995</c:v>
                </c:pt>
                <c:pt idx="2">
                  <c:v>7333.1972880000003</c:v>
                </c:pt>
                <c:pt idx="3">
                  <c:v>8088.5166086640002</c:v>
                </c:pt>
                <c:pt idx="4">
                  <c:v>8929.7223359650561</c:v>
                </c:pt>
                <c:pt idx="5">
                  <c:v>9867.3431812413874</c:v>
                </c:pt>
                <c:pt idx="6">
                  <c:v>10913.281558452976</c:v>
                </c:pt>
                <c:pt idx="7">
                  <c:v>12081.002685207444</c:v>
                </c:pt>
                <c:pt idx="8">
                  <c:v>13385.750975209849</c:v>
                </c:pt>
                <c:pt idx="9">
                  <c:v>14844.797831507722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71-BB49-A0C4-8ED53FF2A8D8}"/>
            </c:ext>
          </c:extLst>
        </c:ser>
        <c:ser>
          <c:idx val="3"/>
          <c:order val="3"/>
          <c:tx>
            <c:strRef>
              <c:f>Sheet1!$B$15</c:f>
              <c:strCache>
                <c:ptCount val="1"/>
                <c:pt idx="0">
                  <c:v>Sanlam </c:v>
                </c:pt>
              </c:strCache>
            </c:strRef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Sheet1!$C$11:$Q$11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Sheet1!$C$15:$Q$15</c:f>
              <c:numCache>
                <c:formatCode>"R"#\ ##0</c:formatCode>
                <c:ptCount val="15"/>
                <c:pt idx="0">
                  <c:v>7609</c:v>
                </c:pt>
                <c:pt idx="1">
                  <c:v>8369.9000000000015</c:v>
                </c:pt>
                <c:pt idx="2">
                  <c:v>9206.8900000000031</c:v>
                </c:pt>
                <c:pt idx="3">
                  <c:v>10127.579000000003</c:v>
                </c:pt>
                <c:pt idx="4">
                  <c:v>11140.336900000004</c:v>
                </c:pt>
                <c:pt idx="5">
                  <c:v>12254.370590000006</c:v>
                </c:pt>
                <c:pt idx="6">
                  <c:v>13479.807649000008</c:v>
                </c:pt>
                <c:pt idx="7">
                  <c:v>14827.788413900009</c:v>
                </c:pt>
                <c:pt idx="8">
                  <c:v>16310.567255290011</c:v>
                </c:pt>
                <c:pt idx="9">
                  <c:v>17941.623980819011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671-BB49-A0C4-8ED53FF2A8D8}"/>
            </c:ext>
          </c:extLst>
        </c:ser>
        <c:ser>
          <c:idx val="4"/>
          <c:order val="4"/>
          <c:tx>
            <c:strRef>
              <c:f>Sheet1!$B$16</c:f>
              <c:strCache>
                <c:ptCount val="1"/>
                <c:pt idx="0">
                  <c:v>Bidvest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Sheet1!$C$11:$Q$11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Sheet1!$C$16:$Q$16</c:f>
              <c:numCache>
                <c:formatCode>"R"#\ ##0</c:formatCode>
                <c:ptCount val="15"/>
                <c:pt idx="0">
                  <c:v>6044</c:v>
                </c:pt>
                <c:pt idx="1">
                  <c:v>6648.4000000000005</c:v>
                </c:pt>
                <c:pt idx="2">
                  <c:v>7313.2400000000016</c:v>
                </c:pt>
                <c:pt idx="3">
                  <c:v>8044.5640000000021</c:v>
                </c:pt>
                <c:pt idx="4">
                  <c:v>8849.0204000000031</c:v>
                </c:pt>
                <c:pt idx="5">
                  <c:v>9733.9224400000039</c:v>
                </c:pt>
                <c:pt idx="6">
                  <c:v>10707.314684000004</c:v>
                </c:pt>
                <c:pt idx="7">
                  <c:v>11778.046152400006</c:v>
                </c:pt>
                <c:pt idx="8">
                  <c:v>12955.850767640008</c:v>
                </c:pt>
                <c:pt idx="9">
                  <c:v>14251.43584440401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671-BB49-A0C4-8ED53FF2A8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1421424"/>
        <c:axId val="781423152"/>
      </c:lineChart>
      <c:catAx>
        <c:axId val="781421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1423152"/>
        <c:crosses val="autoZero"/>
        <c:auto val="1"/>
        <c:lblAlgn val="ctr"/>
        <c:lblOffset val="100"/>
        <c:noMultiLvlLbl val="0"/>
      </c:catAx>
      <c:valAx>
        <c:axId val="781423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&quot;R&quot;#\ 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1421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cap="all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2">
            <a:lumMod val="75000"/>
            <a:alpha val="27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Sheet1!$X$11</c:f>
              <c:strCache>
                <c:ptCount val="1"/>
                <c:pt idx="0">
                  <c:v>Premiums Paid</c:v>
                </c:pt>
              </c:strCache>
            </c:strRef>
          </c:tx>
          <c:spPr>
            <a:solidFill>
              <a:schemeClr val="accent1">
                <a:alpha val="88000"/>
              </a:schemeClr>
            </a:solidFill>
            <a:ln>
              <a:solidFill>
                <a:schemeClr val="accent1"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1">
                  <a:lumMod val="50000"/>
                </a:schemeClr>
              </a:contourClr>
            </a:sp3d>
          </c:spPr>
          <c:invertIfNegative val="0"/>
          <c:dLbls>
            <c:spPr>
              <a:solidFill>
                <a:schemeClr val="accent1">
                  <a:alpha val="30000"/>
                </a:schemeClr>
              </a:solidFill>
              <a:ln>
                <a:solidFill>
                  <a:schemeClr val="lt1">
                    <a:alpha val="50000"/>
                  </a:schemeClr>
                </a:solidFill>
                <a:round/>
              </a:ln>
              <a:effectLst>
                <a:outerShdw blurRad="63500" dist="889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Sheet1!$W$12:$W$16</c:f>
              <c:strCache>
                <c:ptCount val="5"/>
                <c:pt idx="0">
                  <c:v>Discovery</c:v>
                </c:pt>
                <c:pt idx="1">
                  <c:v>Momentum</c:v>
                </c:pt>
                <c:pt idx="2">
                  <c:v>Brightrock</c:v>
                </c:pt>
                <c:pt idx="3">
                  <c:v>Sanlam </c:v>
                </c:pt>
                <c:pt idx="4">
                  <c:v>Bidvest</c:v>
                </c:pt>
              </c:strCache>
            </c:strRef>
          </c:cat>
          <c:val>
            <c:numRef>
              <c:f>Sheet1!$X$12:$X$16</c:f>
              <c:numCache>
                <c:formatCode>"R"#\ ##0</c:formatCode>
                <c:ptCount val="5"/>
                <c:pt idx="0">
                  <c:v>1848006.4794975491</c:v>
                </c:pt>
                <c:pt idx="1">
                  <c:v>1389998.4240008169</c:v>
                </c:pt>
                <c:pt idx="2">
                  <c:v>1177704.677570981</c:v>
                </c:pt>
                <c:pt idx="3">
                  <c:v>1455214.3654681086</c:v>
                </c:pt>
                <c:pt idx="4">
                  <c:v>1155909.5314613283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3A-284F-9F6A-77201CA21A5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4"/>
        <c:gapDepth val="53"/>
        <c:shape val="box"/>
        <c:axId val="1336726192"/>
        <c:axId val="1336757024"/>
        <c:axId val="0"/>
      </c:bar3DChart>
      <c:catAx>
        <c:axId val="133672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6757024"/>
        <c:crosses val="autoZero"/>
        <c:auto val="1"/>
        <c:lblAlgn val="ctr"/>
        <c:lblOffset val="100"/>
        <c:noMultiLvlLbl val="0"/>
      </c:catAx>
      <c:valAx>
        <c:axId val="1336757024"/>
        <c:scaling>
          <c:orientation val="minMax"/>
        </c:scaling>
        <c:delete val="1"/>
        <c:axPos val="l"/>
        <c:numFmt formatCode="&quot;R&quot;#\ ##0" sourceLinked="1"/>
        <c:majorTickMark val="out"/>
        <c:minorTickMark val="none"/>
        <c:tickLblPos val="nextTo"/>
        <c:crossAx val="1336726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dk1">
        <a:lumMod val="75000"/>
        <a:lumOff val="25000"/>
      </a:schemeClr>
    </a:solidFill>
    <a:ln w="6350" cap="flat" cmpd="sng" algn="ctr">
      <a:solidFill>
        <a:schemeClr val="dk1">
          <a:tint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1">
  <cs:axisTitle>
    <cs:lnRef idx="0"/>
    <cs:fillRef idx="0"/>
    <cs:effectRef idx="0"/>
    <cs:fontRef idx="minor">
      <a:schemeClr val="lt1">
        <a:lumMod val="75000"/>
      </a:schemeClr>
    </cs:fontRef>
    <cs:defRPr sz="900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6350" cap="flat" cmpd="sng" algn="ctr">
        <a:solidFill>
          <a:schemeClr val="dk1">
            <a:tint val="75000"/>
          </a:schemeClr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</cs:dataLabel>
  <cs:dataLabelCallout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  <a:scene3d>
        <a:camera prst="orthographicFront"/>
        <a:lightRig rig="threePt" dir="t"/>
      </a:scene3d>
      <a:sp3d prstMaterial="flat"/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dk1">
            <a:lumMod val="75000"/>
            <a:lumOff val="25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bg2">
          <a:lumMod val="75000"/>
          <a:alpha val="27000"/>
        </a:schemeClr>
      </a:solidFill>
      <a:sp3d/>
    </cs:spPr>
  </cs:floor>
  <cs:gridlineMajor>
    <cs:lnRef idx="0"/>
    <cs:fillRef idx="0"/>
    <cs:effectRef idx="0"/>
    <cs:fontRef idx="minor">
      <a:schemeClr val="tx1"/>
    </cs:fontRef>
    <cs:spPr>
      <a:ln w="9525">
        <a:solidFill>
          <a:schemeClr val="lt1">
            <a:lumMod val="50000"/>
          </a:schemeClr>
        </a:solidFill>
      </a:ln>
    </cs:spPr>
  </cs:gridlineMajor>
  <cs:gridlineMinor>
    <cs:lnRef idx="0"/>
    <cs:fillRef idx="0"/>
    <cs:effectRef idx="0"/>
    <cs:fontRef idx="minor">
      <a:schemeClr val="tx1"/>
    </cs:fontRef>
    <cs:spPr>
      <a:ln w="9525">
        <a:solidFill>
          <a:schemeClr val="lt1">
            <a:lumMod val="40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/>
    </cs:fontRef>
    <cs:defRPr sz="1800" b="0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sp3d/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91">
  <cs:axisTitle>
    <cs:lnRef idx="0"/>
    <cs:fillRef idx="0"/>
    <cs:effectRef idx="0"/>
    <cs:fontRef idx="minor">
      <a:schemeClr val="lt1">
        <a:lumMod val="75000"/>
      </a:schemeClr>
    </cs:fontRef>
    <cs:defRPr sz="900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6350" cap="flat" cmpd="sng" algn="ctr">
        <a:solidFill>
          <a:schemeClr val="dk1">
            <a:tint val="75000"/>
          </a:schemeClr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</cs:dataLabel>
  <cs:dataLabelCallout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  <a:scene3d>
        <a:camera prst="orthographicFront"/>
        <a:lightRig rig="threePt" dir="t"/>
      </a:scene3d>
      <a:sp3d prstMaterial="flat"/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dk1">
            <a:lumMod val="75000"/>
            <a:lumOff val="25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bg2">
          <a:lumMod val="75000"/>
          <a:alpha val="27000"/>
        </a:schemeClr>
      </a:solidFill>
      <a:sp3d/>
    </cs:spPr>
  </cs:floor>
  <cs:gridlineMajor>
    <cs:lnRef idx="0"/>
    <cs:fillRef idx="0"/>
    <cs:effectRef idx="0"/>
    <cs:fontRef idx="minor">
      <a:schemeClr val="tx1"/>
    </cs:fontRef>
    <cs:spPr>
      <a:ln w="9525">
        <a:solidFill>
          <a:schemeClr val="lt1">
            <a:lumMod val="50000"/>
          </a:schemeClr>
        </a:solidFill>
      </a:ln>
    </cs:spPr>
  </cs:gridlineMajor>
  <cs:gridlineMinor>
    <cs:lnRef idx="0"/>
    <cs:fillRef idx="0"/>
    <cs:effectRef idx="0"/>
    <cs:fontRef idx="minor">
      <a:schemeClr val="tx1"/>
    </cs:fontRef>
    <cs:spPr>
      <a:ln w="9525">
        <a:solidFill>
          <a:schemeClr val="lt1">
            <a:lumMod val="40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/>
    </cs:fontRef>
    <cs:defRPr sz="1800" b="0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sp3d/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5" Type="http://schemas.openxmlformats.org/officeDocument/2006/relationships/image" Target="../media/image5.png"/><Relationship Id="rId4" Type="http://schemas.openxmlformats.org/officeDocument/2006/relationships/image" Target="../media/image4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5" Type="http://schemas.openxmlformats.org/officeDocument/2006/relationships/image" Target="../media/image5.png"/><Relationship Id="rId4" Type="http://schemas.openxmlformats.org/officeDocument/2006/relationships/image" Target="../media/image4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21450</xdr:rowOff>
    </xdr:from>
    <xdr:to>
      <xdr:col>9</xdr:col>
      <xdr:colOff>219310</xdr:colOff>
      <xdr:row>18</xdr:row>
      <xdr:rowOff>384308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560964EE-E4D5-3044-9061-7F5B4AC74C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 amt="5000"/>
        </a:blip>
        <a:stretch>
          <a:fillRect/>
        </a:stretch>
      </xdr:blipFill>
      <xdr:spPr>
        <a:xfrm>
          <a:off x="0" y="4805117"/>
          <a:ext cx="18168643" cy="3178024"/>
        </a:xfrm>
        <a:prstGeom prst="rect">
          <a:avLst/>
        </a:prstGeom>
      </xdr:spPr>
    </xdr:pic>
    <xdr:clientData/>
  </xdr:twoCellAnchor>
  <xdr:twoCellAnchor editAs="oneCell">
    <xdr:from>
      <xdr:col>1</xdr:col>
      <xdr:colOff>62675</xdr:colOff>
      <xdr:row>4</xdr:row>
      <xdr:rowOff>376053</xdr:rowOff>
    </xdr:from>
    <xdr:to>
      <xdr:col>1</xdr:col>
      <xdr:colOff>4587812</xdr:colOff>
      <xdr:row>5</xdr:row>
      <xdr:rowOff>779319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5C5C3EF-5440-7142-BD7F-4E59306AB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9720" y="1732644"/>
          <a:ext cx="4525137" cy="807357"/>
        </a:xfrm>
        <a:prstGeom prst="rect">
          <a:avLst/>
        </a:prstGeom>
      </xdr:spPr>
    </xdr:pic>
    <xdr:clientData/>
  </xdr:twoCellAnchor>
  <xdr:twoCellAnchor editAs="oneCell">
    <xdr:from>
      <xdr:col>2</xdr:col>
      <xdr:colOff>122463</xdr:colOff>
      <xdr:row>5</xdr:row>
      <xdr:rowOff>188082</xdr:rowOff>
    </xdr:from>
    <xdr:to>
      <xdr:col>2</xdr:col>
      <xdr:colOff>1669281</xdr:colOff>
      <xdr:row>5</xdr:row>
      <xdr:rowOff>550939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4E1A16D-054E-194F-A35A-88C4D35DF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60142" y="1934332"/>
          <a:ext cx="1546818" cy="362857"/>
        </a:xfrm>
        <a:prstGeom prst="rect">
          <a:avLst/>
        </a:prstGeom>
      </xdr:spPr>
    </xdr:pic>
    <xdr:clientData/>
  </xdr:twoCellAnchor>
  <xdr:twoCellAnchor editAs="oneCell">
    <xdr:from>
      <xdr:col>36</xdr:col>
      <xdr:colOff>113393</xdr:colOff>
      <xdr:row>20</xdr:row>
      <xdr:rowOff>249465</xdr:rowOff>
    </xdr:from>
    <xdr:to>
      <xdr:col>37</xdr:col>
      <xdr:colOff>566965</xdr:colOff>
      <xdr:row>23</xdr:row>
      <xdr:rowOff>362856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89964A7-A6B7-9D4A-996B-FAB17C769F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934493" y="8821965"/>
          <a:ext cx="1279072" cy="1256392"/>
        </a:xfrm>
        <a:prstGeom prst="rect">
          <a:avLst/>
        </a:prstGeom>
      </xdr:spPr>
    </xdr:pic>
    <xdr:clientData/>
  </xdr:twoCellAnchor>
  <xdr:twoCellAnchor editAs="oneCell">
    <xdr:from>
      <xdr:col>5</xdr:col>
      <xdr:colOff>57151</xdr:colOff>
      <xdr:row>5</xdr:row>
      <xdr:rowOff>326571</xdr:rowOff>
    </xdr:from>
    <xdr:to>
      <xdr:col>5</xdr:col>
      <xdr:colOff>1672842</xdr:colOff>
      <xdr:row>5</xdr:row>
      <xdr:rowOff>736600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4A35438-62D6-B048-AAD0-6C7D302410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t="30926" b="29791"/>
        <a:stretch/>
      </xdr:blipFill>
      <xdr:spPr>
        <a:xfrm>
          <a:off x="11537951" y="2066471"/>
          <a:ext cx="1615691" cy="410029"/>
        </a:xfrm>
        <a:prstGeom prst="rect">
          <a:avLst/>
        </a:prstGeom>
      </xdr:spPr>
    </xdr:pic>
    <xdr:clientData/>
  </xdr:twoCellAnchor>
  <xdr:twoCellAnchor editAs="oneCell">
    <xdr:from>
      <xdr:col>4</xdr:col>
      <xdr:colOff>162381</xdr:colOff>
      <xdr:row>5</xdr:row>
      <xdr:rowOff>304800</xdr:rowOff>
    </xdr:from>
    <xdr:to>
      <xdr:col>4</xdr:col>
      <xdr:colOff>1666133</xdr:colOff>
      <xdr:row>5</xdr:row>
      <xdr:rowOff>812800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13A556D-CD8A-B74C-8086-BC9C6FAA09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33107" b="31578"/>
        <a:stretch/>
      </xdr:blipFill>
      <xdr:spPr>
        <a:xfrm>
          <a:off x="9611181" y="2044700"/>
          <a:ext cx="1503752" cy="508000"/>
        </a:xfrm>
        <a:prstGeom prst="rect">
          <a:avLst/>
        </a:prstGeom>
      </xdr:spPr>
    </xdr:pic>
    <xdr:clientData/>
  </xdr:twoCellAnchor>
  <xdr:twoCellAnchor editAs="oneCell">
    <xdr:from>
      <xdr:col>6</xdr:col>
      <xdr:colOff>57322</xdr:colOff>
      <xdr:row>5</xdr:row>
      <xdr:rowOff>157239</xdr:rowOff>
    </xdr:from>
    <xdr:to>
      <xdr:col>6</xdr:col>
      <xdr:colOff>1841208</xdr:colOff>
      <xdr:row>5</xdr:row>
      <xdr:rowOff>838200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69D3F59-1618-3240-9389-CF4C86A2D7C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41905" t="16806" b="48052"/>
        <a:stretch/>
      </xdr:blipFill>
      <xdr:spPr>
        <a:xfrm>
          <a:off x="13341522" y="1935239"/>
          <a:ext cx="1783886" cy="680961"/>
        </a:xfrm>
        <a:prstGeom prst="rect">
          <a:avLst/>
        </a:prstGeom>
      </xdr:spPr>
    </xdr:pic>
    <xdr:clientData/>
  </xdr:twoCellAnchor>
  <xdr:twoCellAnchor editAs="oneCell">
    <xdr:from>
      <xdr:col>3</xdr:col>
      <xdr:colOff>85274</xdr:colOff>
      <xdr:row>5</xdr:row>
      <xdr:rowOff>200175</xdr:rowOff>
    </xdr:from>
    <xdr:to>
      <xdr:col>3</xdr:col>
      <xdr:colOff>1632092</xdr:colOff>
      <xdr:row>5</xdr:row>
      <xdr:rowOff>563032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527D0852-A5EF-B648-A4F2-DB666AD5C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82595" y="1946425"/>
          <a:ext cx="1546818" cy="362857"/>
        </a:xfrm>
        <a:prstGeom prst="rect">
          <a:avLst/>
        </a:prstGeom>
      </xdr:spPr>
    </xdr:pic>
    <xdr:clientData/>
  </xdr:twoCellAnchor>
  <xdr:oneCellAnchor>
    <xdr:from>
      <xdr:col>7</xdr:col>
      <xdr:colOff>283029</xdr:colOff>
      <xdr:row>5</xdr:row>
      <xdr:rowOff>232229</xdr:rowOff>
    </xdr:from>
    <xdr:ext cx="1342571" cy="652643"/>
    <xdr:pic>
      <xdr:nvPicPr>
        <xdr:cNvPr id="9" name="Picture 8">
          <a:extLst>
            <a:ext uri="{FF2B5EF4-FFF2-40B4-BE49-F238E27FC236}">
              <a16:creationId xmlns:a16="http://schemas.microsoft.com/office/drawing/2014/main" id="{872B9254-AC4C-EC46-9052-5BCA95C05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5459529" y="1972129"/>
          <a:ext cx="1342571" cy="65264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91310</xdr:rowOff>
    </xdr:from>
    <xdr:to>
      <xdr:col>6</xdr:col>
      <xdr:colOff>431800</xdr:colOff>
      <xdr:row>17</xdr:row>
      <xdr:rowOff>336119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89B4F491-D530-2346-A39B-1E2DD19E0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 amt="5000"/>
        </a:blip>
        <a:stretch>
          <a:fillRect/>
        </a:stretch>
      </xdr:blipFill>
      <xdr:spPr>
        <a:xfrm>
          <a:off x="0" y="5349110"/>
          <a:ext cx="12903200" cy="2276809"/>
        </a:xfrm>
        <a:prstGeom prst="rect">
          <a:avLst/>
        </a:prstGeom>
      </xdr:spPr>
    </xdr:pic>
    <xdr:clientData/>
  </xdr:twoCellAnchor>
  <xdr:twoCellAnchor editAs="oneCell">
    <xdr:from>
      <xdr:col>1</xdr:col>
      <xdr:colOff>62675</xdr:colOff>
      <xdr:row>4</xdr:row>
      <xdr:rowOff>376053</xdr:rowOff>
    </xdr:from>
    <xdr:to>
      <xdr:col>1</xdr:col>
      <xdr:colOff>4587812</xdr:colOff>
      <xdr:row>5</xdr:row>
      <xdr:rowOff>779319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F5985D9-914B-0746-83A9-A8A1826C73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8175" y="1734953"/>
          <a:ext cx="4525137" cy="796966"/>
        </a:xfrm>
        <a:prstGeom prst="rect">
          <a:avLst/>
        </a:prstGeom>
      </xdr:spPr>
    </xdr:pic>
    <xdr:clientData/>
  </xdr:twoCellAnchor>
  <xdr:twoCellAnchor editAs="oneCell">
    <xdr:from>
      <xdr:col>2</xdr:col>
      <xdr:colOff>147863</xdr:colOff>
      <xdr:row>5</xdr:row>
      <xdr:rowOff>289682</xdr:rowOff>
    </xdr:from>
    <xdr:to>
      <xdr:col>2</xdr:col>
      <xdr:colOff>1694681</xdr:colOff>
      <xdr:row>5</xdr:row>
      <xdr:rowOff>652539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F346A4F-17E5-9C4F-9DBF-A8CD9380EB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13663" y="2067682"/>
          <a:ext cx="1546818" cy="362857"/>
        </a:xfrm>
        <a:prstGeom prst="rect">
          <a:avLst/>
        </a:prstGeom>
      </xdr:spPr>
    </xdr:pic>
    <xdr:clientData/>
  </xdr:twoCellAnchor>
  <xdr:twoCellAnchor editAs="oneCell">
    <xdr:from>
      <xdr:col>34</xdr:col>
      <xdr:colOff>113393</xdr:colOff>
      <xdr:row>21</xdr:row>
      <xdr:rowOff>249465</xdr:rowOff>
    </xdr:from>
    <xdr:to>
      <xdr:col>35</xdr:col>
      <xdr:colOff>566965</xdr:colOff>
      <xdr:row>24</xdr:row>
      <xdr:rowOff>362856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018B373-2EB9-E645-858B-12599FA1B3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321593" y="9025165"/>
          <a:ext cx="1279072" cy="1294491"/>
        </a:xfrm>
        <a:prstGeom prst="rect">
          <a:avLst/>
        </a:prstGeom>
      </xdr:spPr>
    </xdr:pic>
    <xdr:clientData/>
  </xdr:twoCellAnchor>
  <xdr:twoCellAnchor editAs="oneCell">
    <xdr:from>
      <xdr:col>3</xdr:col>
      <xdr:colOff>107951</xdr:colOff>
      <xdr:row>5</xdr:row>
      <xdr:rowOff>275771</xdr:rowOff>
    </xdr:from>
    <xdr:to>
      <xdr:col>3</xdr:col>
      <xdr:colOff>1723642</xdr:colOff>
      <xdr:row>5</xdr:row>
      <xdr:rowOff>685800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ECD37B8-1538-454F-B3E7-7850C8048A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t="30926" b="29791"/>
        <a:stretch/>
      </xdr:blipFill>
      <xdr:spPr>
        <a:xfrm>
          <a:off x="7727951" y="2053771"/>
          <a:ext cx="1615691" cy="410029"/>
        </a:xfrm>
        <a:prstGeom prst="rect">
          <a:avLst/>
        </a:prstGeom>
      </xdr:spPr>
    </xdr:pic>
    <xdr:clientData/>
  </xdr:twoCellAnchor>
  <xdr:twoCellAnchor editAs="oneCell">
    <xdr:from>
      <xdr:col>4</xdr:col>
      <xdr:colOff>152400</xdr:colOff>
      <xdr:row>5</xdr:row>
      <xdr:rowOff>228600</xdr:rowOff>
    </xdr:from>
    <xdr:to>
      <xdr:col>4</xdr:col>
      <xdr:colOff>1636274</xdr:colOff>
      <xdr:row>5</xdr:row>
      <xdr:rowOff>736600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A71FC11-5574-144E-80DC-9B854BD25AA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33107" b="31578"/>
        <a:stretch/>
      </xdr:blipFill>
      <xdr:spPr>
        <a:xfrm>
          <a:off x="10210800" y="2006600"/>
          <a:ext cx="1483874" cy="508000"/>
        </a:xfrm>
        <a:prstGeom prst="rect">
          <a:avLst/>
        </a:prstGeom>
      </xdr:spPr>
    </xdr:pic>
    <xdr:clientData/>
  </xdr:twoCellAnchor>
  <xdr:oneCellAnchor>
    <xdr:from>
      <xdr:col>7</xdr:col>
      <xdr:colOff>355600</xdr:colOff>
      <xdr:row>13</xdr:row>
      <xdr:rowOff>0</xdr:rowOff>
    </xdr:from>
    <xdr:ext cx="7972038" cy="843693"/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1904E49-0F5B-9D41-9081-0E3084D12C55}"/>
            </a:ext>
          </a:extLst>
        </xdr:cNvPr>
        <xdr:cNvSpPr/>
      </xdr:nvSpPr>
      <xdr:spPr>
        <a:xfrm>
          <a:off x="13665200" y="5664200"/>
          <a:ext cx="7972038" cy="84369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GB" sz="4800" b="0" cap="none" spc="0">
              <a:ln w="0"/>
              <a:gradFill flip="none" rotWithShape="1">
                <a:gsLst>
                  <a:gs pos="0">
                    <a:srgbClr val="002060">
                      <a:tint val="66000"/>
                      <a:satMod val="160000"/>
                    </a:srgbClr>
                  </a:gs>
                  <a:gs pos="50000">
                    <a:srgbClr val="002060">
                      <a:tint val="44500"/>
                      <a:satMod val="160000"/>
                    </a:srgbClr>
                  </a:gs>
                  <a:gs pos="100000">
                    <a:srgbClr val="002060">
                      <a:tint val="23500"/>
                      <a:satMod val="160000"/>
                    </a:srgbClr>
                  </a:gs>
                </a:gsLst>
                <a:lin ang="5400000" scaled="1"/>
                <a:tileRect/>
              </a:gradFill>
              <a:effectLst/>
            </a:rPr>
            <a:t>Benefit Not Selected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167850</xdr:rowOff>
    </xdr:from>
    <xdr:to>
      <xdr:col>10</xdr:col>
      <xdr:colOff>152400</xdr:colOff>
      <xdr:row>18</xdr:row>
      <xdr:rowOff>290074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9F6F610-CD30-8B48-A87C-F6CCD2AF1B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 amt="5000"/>
        </a:blip>
        <a:stretch>
          <a:fillRect/>
        </a:stretch>
      </xdr:blipFill>
      <xdr:spPr>
        <a:xfrm>
          <a:off x="0" y="4955750"/>
          <a:ext cx="16738600" cy="2903524"/>
        </a:xfrm>
        <a:prstGeom prst="rect">
          <a:avLst/>
        </a:prstGeom>
      </xdr:spPr>
    </xdr:pic>
    <xdr:clientData/>
  </xdr:twoCellAnchor>
  <xdr:twoCellAnchor editAs="oneCell">
    <xdr:from>
      <xdr:col>1</xdr:col>
      <xdr:colOff>62675</xdr:colOff>
      <xdr:row>4</xdr:row>
      <xdr:rowOff>376053</xdr:rowOff>
    </xdr:from>
    <xdr:to>
      <xdr:col>1</xdr:col>
      <xdr:colOff>4587812</xdr:colOff>
      <xdr:row>5</xdr:row>
      <xdr:rowOff>779319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959A2AB-839F-C447-B73D-BE9E77B6F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8175" y="1734953"/>
          <a:ext cx="4525137" cy="796966"/>
        </a:xfrm>
        <a:prstGeom prst="rect">
          <a:avLst/>
        </a:prstGeom>
      </xdr:spPr>
    </xdr:pic>
    <xdr:clientData/>
  </xdr:twoCellAnchor>
  <xdr:twoCellAnchor editAs="oneCell">
    <xdr:from>
      <xdr:col>2</xdr:col>
      <xdr:colOff>147863</xdr:colOff>
      <xdr:row>5</xdr:row>
      <xdr:rowOff>289682</xdr:rowOff>
    </xdr:from>
    <xdr:to>
      <xdr:col>2</xdr:col>
      <xdr:colOff>1694681</xdr:colOff>
      <xdr:row>5</xdr:row>
      <xdr:rowOff>652539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C31739A-D4A4-FB41-A575-DE0D8ADA95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88263" y="2042282"/>
          <a:ext cx="1546818" cy="362857"/>
        </a:xfrm>
        <a:prstGeom prst="rect">
          <a:avLst/>
        </a:prstGeom>
      </xdr:spPr>
    </xdr:pic>
    <xdr:clientData/>
  </xdr:twoCellAnchor>
  <xdr:twoCellAnchor editAs="oneCell">
    <xdr:from>
      <xdr:col>36</xdr:col>
      <xdr:colOff>113393</xdr:colOff>
      <xdr:row>21</xdr:row>
      <xdr:rowOff>249465</xdr:rowOff>
    </xdr:from>
    <xdr:to>
      <xdr:col>37</xdr:col>
      <xdr:colOff>566965</xdr:colOff>
      <xdr:row>24</xdr:row>
      <xdr:rowOff>362856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6CF934D-9D36-1849-A9C2-168BF5C242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162593" y="9025165"/>
          <a:ext cx="1279072" cy="1294491"/>
        </a:xfrm>
        <a:prstGeom prst="rect">
          <a:avLst/>
        </a:prstGeom>
      </xdr:spPr>
    </xdr:pic>
    <xdr:clientData/>
  </xdr:twoCellAnchor>
  <xdr:twoCellAnchor editAs="oneCell">
    <xdr:from>
      <xdr:col>3</xdr:col>
      <xdr:colOff>107951</xdr:colOff>
      <xdr:row>5</xdr:row>
      <xdr:rowOff>275771</xdr:rowOff>
    </xdr:from>
    <xdr:to>
      <xdr:col>3</xdr:col>
      <xdr:colOff>1723642</xdr:colOff>
      <xdr:row>5</xdr:row>
      <xdr:rowOff>685800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275342B-D33B-DC4A-8F97-2FA8E0794E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t="30926" b="29791"/>
        <a:stretch/>
      </xdr:blipFill>
      <xdr:spPr>
        <a:xfrm>
          <a:off x="7702551" y="2028371"/>
          <a:ext cx="1615691" cy="410029"/>
        </a:xfrm>
        <a:prstGeom prst="rect">
          <a:avLst/>
        </a:prstGeom>
      </xdr:spPr>
    </xdr:pic>
    <xdr:clientData/>
  </xdr:twoCellAnchor>
  <xdr:oneCellAnchor>
    <xdr:from>
      <xdr:col>2</xdr:col>
      <xdr:colOff>155962</xdr:colOff>
      <xdr:row>15</xdr:row>
      <xdr:rowOff>24177</xdr:rowOff>
    </xdr:from>
    <xdr:ext cx="7972038" cy="1156792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6E95F48F-3EAF-794F-B843-3CBEAEB4821A}"/>
            </a:ext>
          </a:extLst>
        </xdr:cNvPr>
        <xdr:cNvSpPr/>
      </xdr:nvSpPr>
      <xdr:spPr>
        <a:xfrm>
          <a:off x="5896362" y="6412277"/>
          <a:ext cx="7972038" cy="115679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GB" sz="6800" b="0" cap="none" spc="0">
              <a:ln w="0"/>
              <a:gradFill flip="none" rotWithShape="1">
                <a:gsLst>
                  <a:gs pos="0">
                    <a:srgbClr val="002060">
                      <a:tint val="66000"/>
                      <a:satMod val="160000"/>
                    </a:srgbClr>
                  </a:gs>
                  <a:gs pos="50000">
                    <a:srgbClr val="002060">
                      <a:tint val="44500"/>
                      <a:satMod val="160000"/>
                    </a:srgbClr>
                  </a:gs>
                  <a:gs pos="100000">
                    <a:srgbClr val="002060">
                      <a:tint val="23500"/>
                      <a:satMod val="160000"/>
                    </a:srgbClr>
                  </a:gs>
                </a:gsLst>
                <a:lin ang="5400000" scaled="1"/>
                <a:tileRect/>
              </a:gradFill>
              <a:effectLst/>
            </a:rPr>
            <a:t>Benefit Not Selected</a:t>
          </a:r>
        </a:p>
      </xdr:txBody>
    </xdr:sp>
    <xdr:clientData/>
  </xdr:oneCellAnchor>
  <xdr:oneCellAnchor>
    <xdr:from>
      <xdr:col>5</xdr:col>
      <xdr:colOff>147863</xdr:colOff>
      <xdr:row>5</xdr:row>
      <xdr:rowOff>289682</xdr:rowOff>
    </xdr:from>
    <xdr:ext cx="1546818" cy="362857"/>
    <xdr:pic>
      <xdr:nvPicPr>
        <xdr:cNvPr id="8" name="Picture 7">
          <a:extLst>
            <a:ext uri="{FF2B5EF4-FFF2-40B4-BE49-F238E27FC236}">
              <a16:creationId xmlns:a16="http://schemas.microsoft.com/office/drawing/2014/main" id="{F92364E6-FF26-B147-B798-1CF73F30C0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80863" y="2042282"/>
          <a:ext cx="1546818" cy="362857"/>
        </a:xfrm>
        <a:prstGeom prst="rect">
          <a:avLst/>
        </a:prstGeom>
      </xdr:spPr>
    </xdr:pic>
    <xdr:clientData/>
  </xdr:oneCellAnchor>
  <xdr:oneCellAnchor>
    <xdr:from>
      <xdr:col>6</xdr:col>
      <xdr:colOff>209551</xdr:colOff>
      <xdr:row>5</xdr:row>
      <xdr:rowOff>250371</xdr:rowOff>
    </xdr:from>
    <xdr:ext cx="1615691" cy="410029"/>
    <xdr:pic>
      <xdr:nvPicPr>
        <xdr:cNvPr id="9" name="Picture 8">
          <a:extLst>
            <a:ext uri="{FF2B5EF4-FFF2-40B4-BE49-F238E27FC236}">
              <a16:creationId xmlns:a16="http://schemas.microsoft.com/office/drawing/2014/main" id="{83F394A1-022F-6E46-AC83-5F7C0A3C1A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t="30926" b="29791"/>
        <a:stretch/>
      </xdr:blipFill>
      <xdr:spPr>
        <a:xfrm>
          <a:off x="12020551" y="2002971"/>
          <a:ext cx="1615691" cy="410029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626094</xdr:colOff>
      <xdr:row>18</xdr:row>
      <xdr:rowOff>39923</xdr:rowOff>
    </xdr:from>
    <xdr:to>
      <xdr:col>5</xdr:col>
      <xdr:colOff>266340</xdr:colOff>
      <xdr:row>22</xdr:row>
      <xdr:rowOff>343707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FDB1B4-BA92-A542-BC1B-E065B94A2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 amt="5000"/>
        </a:blip>
        <a:stretch>
          <a:fillRect/>
        </a:stretch>
      </xdr:blipFill>
      <xdr:spPr>
        <a:xfrm>
          <a:off x="626094" y="7736123"/>
          <a:ext cx="11070246" cy="1929384"/>
        </a:xfrm>
        <a:prstGeom prst="rect">
          <a:avLst/>
        </a:prstGeom>
      </xdr:spPr>
    </xdr:pic>
    <xdr:clientData/>
  </xdr:twoCellAnchor>
  <xdr:twoCellAnchor editAs="oneCell">
    <xdr:from>
      <xdr:col>1</xdr:col>
      <xdr:colOff>62675</xdr:colOff>
      <xdr:row>4</xdr:row>
      <xdr:rowOff>376053</xdr:rowOff>
    </xdr:from>
    <xdr:to>
      <xdr:col>1</xdr:col>
      <xdr:colOff>4587812</xdr:colOff>
      <xdr:row>5</xdr:row>
      <xdr:rowOff>779319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9F50F5C-5097-7242-9C1A-0EAB56BE28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8175" y="1734953"/>
          <a:ext cx="4525137" cy="796966"/>
        </a:xfrm>
        <a:prstGeom prst="rect">
          <a:avLst/>
        </a:prstGeom>
      </xdr:spPr>
    </xdr:pic>
    <xdr:clientData/>
  </xdr:twoCellAnchor>
  <xdr:twoCellAnchor editAs="oneCell">
    <xdr:from>
      <xdr:col>2</xdr:col>
      <xdr:colOff>147246</xdr:colOff>
      <xdr:row>5</xdr:row>
      <xdr:rowOff>353735</xdr:rowOff>
    </xdr:from>
    <xdr:to>
      <xdr:col>2</xdr:col>
      <xdr:colOff>1694064</xdr:colOff>
      <xdr:row>5</xdr:row>
      <xdr:rowOff>716592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52C8D92-E683-6243-8371-E74404D902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89855" y="2102286"/>
          <a:ext cx="1546818" cy="362857"/>
        </a:xfrm>
        <a:prstGeom prst="rect">
          <a:avLst/>
        </a:prstGeom>
      </xdr:spPr>
    </xdr:pic>
    <xdr:clientData/>
  </xdr:twoCellAnchor>
  <xdr:twoCellAnchor editAs="oneCell">
    <xdr:from>
      <xdr:col>33</xdr:col>
      <xdr:colOff>113393</xdr:colOff>
      <xdr:row>20</xdr:row>
      <xdr:rowOff>0</xdr:rowOff>
    </xdr:from>
    <xdr:to>
      <xdr:col>34</xdr:col>
      <xdr:colOff>566965</xdr:colOff>
      <xdr:row>23</xdr:row>
      <xdr:rowOff>113390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9D2FAB7-9148-B646-90CE-9189C77AA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321593" y="9025165"/>
          <a:ext cx="1279072" cy="1294491"/>
        </a:xfrm>
        <a:prstGeom prst="rect">
          <a:avLst/>
        </a:prstGeom>
      </xdr:spPr>
    </xdr:pic>
    <xdr:clientData/>
  </xdr:twoCellAnchor>
  <xdr:twoCellAnchor editAs="oneCell">
    <xdr:from>
      <xdr:col>3</xdr:col>
      <xdr:colOff>133351</xdr:colOff>
      <xdr:row>5</xdr:row>
      <xdr:rowOff>351971</xdr:rowOff>
    </xdr:from>
    <xdr:to>
      <xdr:col>3</xdr:col>
      <xdr:colOff>1749042</xdr:colOff>
      <xdr:row>5</xdr:row>
      <xdr:rowOff>762000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2E09BF3-4558-DE45-BD4E-2C0921EF30A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t="30926" b="29791"/>
        <a:stretch/>
      </xdr:blipFill>
      <xdr:spPr>
        <a:xfrm>
          <a:off x="7753351" y="2129971"/>
          <a:ext cx="1615691" cy="410029"/>
        </a:xfrm>
        <a:prstGeom prst="rect">
          <a:avLst/>
        </a:prstGeom>
      </xdr:spPr>
    </xdr:pic>
    <xdr:clientData/>
  </xdr:twoCellAnchor>
  <xdr:twoCellAnchor editAs="oneCell">
    <xdr:from>
      <xdr:col>4</xdr:col>
      <xdr:colOff>95752</xdr:colOff>
      <xdr:row>5</xdr:row>
      <xdr:rowOff>270566</xdr:rowOff>
    </xdr:from>
    <xdr:to>
      <xdr:col>4</xdr:col>
      <xdr:colOff>1579626</xdr:colOff>
      <xdr:row>5</xdr:row>
      <xdr:rowOff>778566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DDE2E66-98AB-D54F-9F4F-588C8DDA93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33107" b="31578"/>
        <a:stretch/>
      </xdr:blipFill>
      <xdr:spPr>
        <a:xfrm>
          <a:off x="9721984" y="2019117"/>
          <a:ext cx="1483874" cy="50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4612209</xdr:colOff>
      <xdr:row>14</xdr:row>
      <xdr:rowOff>7847</xdr:rowOff>
    </xdr:from>
    <xdr:to>
      <xdr:col>4</xdr:col>
      <xdr:colOff>902763</xdr:colOff>
      <xdr:row>18</xdr:row>
      <xdr:rowOff>104935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A9A2152-5038-8540-AD68-B1142DD37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35993" y="5122171"/>
          <a:ext cx="5077581" cy="92087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870857</xdr:colOff>
      <xdr:row>47</xdr:row>
      <xdr:rowOff>145144</xdr:rowOff>
    </xdr:from>
    <xdr:to>
      <xdr:col>8</xdr:col>
      <xdr:colOff>323369</xdr:colOff>
      <xdr:row>52</xdr:row>
      <xdr:rowOff>36286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6592DD-4293-9B48-AD7A-5C249AB3B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97457" y="15410544"/>
          <a:ext cx="5065911" cy="907142"/>
        </a:xfrm>
        <a:prstGeom prst="rect">
          <a:avLst/>
        </a:prstGeom>
      </xdr:spPr>
    </xdr:pic>
    <xdr:clientData/>
  </xdr:twoCellAnchor>
  <xdr:twoCellAnchor editAs="oneCell">
    <xdr:from>
      <xdr:col>2</xdr:col>
      <xdr:colOff>145144</xdr:colOff>
      <xdr:row>5</xdr:row>
      <xdr:rowOff>324152</xdr:rowOff>
    </xdr:from>
    <xdr:to>
      <xdr:col>2</xdr:col>
      <xdr:colOff>1691962</xdr:colOff>
      <xdr:row>5</xdr:row>
      <xdr:rowOff>687009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4671882-2822-3F4B-BE6A-64C358E001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85544" y="2085219"/>
          <a:ext cx="1546818" cy="362857"/>
        </a:xfrm>
        <a:prstGeom prst="rect">
          <a:avLst/>
        </a:prstGeom>
      </xdr:spPr>
    </xdr:pic>
    <xdr:clientData/>
  </xdr:twoCellAnchor>
  <xdr:twoCellAnchor editAs="oneCell">
    <xdr:from>
      <xdr:col>37</xdr:col>
      <xdr:colOff>113393</xdr:colOff>
      <xdr:row>21</xdr:row>
      <xdr:rowOff>249465</xdr:rowOff>
    </xdr:from>
    <xdr:to>
      <xdr:col>38</xdr:col>
      <xdr:colOff>566965</xdr:colOff>
      <xdr:row>24</xdr:row>
      <xdr:rowOff>362857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4D523FB-F29C-9CA6-B4C3-79C677557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918572" y="8799286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5</xdr:col>
      <xdr:colOff>57151</xdr:colOff>
      <xdr:row>5</xdr:row>
      <xdr:rowOff>326571</xdr:rowOff>
    </xdr:from>
    <xdr:to>
      <xdr:col>5</xdr:col>
      <xdr:colOff>1672842</xdr:colOff>
      <xdr:row>5</xdr:row>
      <xdr:rowOff>736600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7714135-5E2E-B267-E1C3-F7F800EA4E5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t="30926" b="29791"/>
        <a:stretch/>
      </xdr:blipFill>
      <xdr:spPr>
        <a:xfrm>
          <a:off x="11563351" y="2079171"/>
          <a:ext cx="1615691" cy="410029"/>
        </a:xfrm>
        <a:prstGeom prst="rect">
          <a:avLst/>
        </a:prstGeom>
      </xdr:spPr>
    </xdr:pic>
    <xdr:clientData/>
  </xdr:twoCellAnchor>
  <xdr:twoCellAnchor editAs="oneCell">
    <xdr:from>
      <xdr:col>4</xdr:col>
      <xdr:colOff>162381</xdr:colOff>
      <xdr:row>5</xdr:row>
      <xdr:rowOff>304800</xdr:rowOff>
    </xdr:from>
    <xdr:to>
      <xdr:col>4</xdr:col>
      <xdr:colOff>1666133</xdr:colOff>
      <xdr:row>5</xdr:row>
      <xdr:rowOff>812800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61F8487-8007-E371-2345-198369E51A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33107" b="31578"/>
        <a:stretch/>
      </xdr:blipFill>
      <xdr:spPr>
        <a:xfrm>
          <a:off x="9636581" y="2057400"/>
          <a:ext cx="1503752" cy="508000"/>
        </a:xfrm>
        <a:prstGeom prst="rect">
          <a:avLst/>
        </a:prstGeom>
      </xdr:spPr>
    </xdr:pic>
    <xdr:clientData/>
  </xdr:twoCellAnchor>
  <xdr:twoCellAnchor editAs="oneCell">
    <xdr:from>
      <xdr:col>6</xdr:col>
      <xdr:colOff>36287</xdr:colOff>
      <xdr:row>5</xdr:row>
      <xdr:rowOff>217715</xdr:rowOff>
    </xdr:from>
    <xdr:to>
      <xdr:col>6</xdr:col>
      <xdr:colOff>1861367</xdr:colOff>
      <xdr:row>5</xdr:row>
      <xdr:rowOff>914401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21ACD796-AFD7-63E7-D29F-968C99BBBF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41905" t="16806" b="48052"/>
        <a:stretch/>
      </xdr:blipFill>
      <xdr:spPr>
        <a:xfrm>
          <a:off x="13320487" y="1970315"/>
          <a:ext cx="1825080" cy="696686"/>
        </a:xfrm>
        <a:prstGeom prst="rect">
          <a:avLst/>
        </a:prstGeom>
      </xdr:spPr>
    </xdr:pic>
    <xdr:clientData/>
  </xdr:twoCellAnchor>
  <xdr:twoCellAnchor editAs="oneCell">
    <xdr:from>
      <xdr:col>3</xdr:col>
      <xdr:colOff>130630</xdr:colOff>
      <xdr:row>5</xdr:row>
      <xdr:rowOff>336247</xdr:rowOff>
    </xdr:from>
    <xdr:to>
      <xdr:col>3</xdr:col>
      <xdr:colOff>1677448</xdr:colOff>
      <xdr:row>5</xdr:row>
      <xdr:rowOff>699104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A992745B-6E1F-5340-8DB5-5D5FB5E3EC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33697" y="2097314"/>
          <a:ext cx="1546818" cy="362857"/>
        </a:xfrm>
        <a:prstGeom prst="rect">
          <a:avLst/>
        </a:prstGeom>
      </xdr:spPr>
    </xdr:pic>
    <xdr:clientData/>
  </xdr:twoCellAnchor>
  <xdr:oneCellAnchor>
    <xdr:from>
      <xdr:col>7</xdr:col>
      <xdr:colOff>283029</xdr:colOff>
      <xdr:row>5</xdr:row>
      <xdr:rowOff>232229</xdr:rowOff>
    </xdr:from>
    <xdr:ext cx="1342571" cy="652643"/>
    <xdr:pic>
      <xdr:nvPicPr>
        <xdr:cNvPr id="10" name="Picture 9">
          <a:extLst>
            <a:ext uri="{FF2B5EF4-FFF2-40B4-BE49-F238E27FC236}">
              <a16:creationId xmlns:a16="http://schemas.microsoft.com/office/drawing/2014/main" id="{5E6AD7D7-BD83-6343-B9D6-59C236C59D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5497629" y="1984829"/>
          <a:ext cx="1342571" cy="652643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870857</xdr:colOff>
      <xdr:row>47</xdr:row>
      <xdr:rowOff>145144</xdr:rowOff>
    </xdr:from>
    <xdr:to>
      <xdr:col>7</xdr:col>
      <xdr:colOff>628168</xdr:colOff>
      <xdr:row>52</xdr:row>
      <xdr:rowOff>36286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13C8E1-035D-D242-BC8A-E0BEBFFC0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97457" y="15004144"/>
          <a:ext cx="5065911" cy="90714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870857</xdr:colOff>
      <xdr:row>47</xdr:row>
      <xdr:rowOff>145144</xdr:rowOff>
    </xdr:from>
    <xdr:to>
      <xdr:col>7</xdr:col>
      <xdr:colOff>628168</xdr:colOff>
      <xdr:row>52</xdr:row>
      <xdr:rowOff>36286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9733076-8E29-AF48-9677-13AE40FE36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86571" y="15602858"/>
          <a:ext cx="5055026" cy="979714"/>
        </a:xfrm>
        <a:prstGeom prst="rect">
          <a:avLst/>
        </a:prstGeom>
      </xdr:spPr>
    </xdr:pic>
    <xdr:clientData/>
  </xdr:twoCellAnchor>
  <xdr:twoCellAnchor>
    <xdr:from>
      <xdr:col>0</xdr:col>
      <xdr:colOff>457200</xdr:colOff>
      <xdr:row>31</xdr:row>
      <xdr:rowOff>101599</xdr:rowOff>
    </xdr:from>
    <xdr:to>
      <xdr:col>4</xdr:col>
      <xdr:colOff>76200</xdr:colOff>
      <xdr:row>55</xdr:row>
      <xdr:rowOff>25399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43CF045-7D4B-FC4E-A5C2-C0D25F3D7B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17</xdr:row>
      <xdr:rowOff>133350</xdr:rowOff>
    </xdr:from>
    <xdr:to>
      <xdr:col>11</xdr:col>
      <xdr:colOff>508000</xdr:colOff>
      <xdr:row>32</xdr:row>
      <xdr:rowOff>190500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27E94E2-E16E-00B7-5E34-8E1B4B1CFD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736600</xdr:colOff>
      <xdr:row>19</xdr:row>
      <xdr:rowOff>19050</xdr:rowOff>
    </xdr:from>
    <xdr:to>
      <xdr:col>27</xdr:col>
      <xdr:colOff>355600</xdr:colOff>
      <xdr:row>32</xdr:row>
      <xdr:rowOff>120650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3B382AC-25B8-25A8-08FC-42619DE3CF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3D6B0-1882-A64A-BFC9-CACFB3A6096D}">
  <sheetPr>
    <pageSetUpPr fitToPage="1"/>
  </sheetPr>
  <dimension ref="B2:Q78"/>
  <sheetViews>
    <sheetView showGridLines="0" tabSelected="1" view="pageBreakPreview" zoomScale="36" zoomScaleNormal="50" workbookViewId="0">
      <selection activeCell="B4" sqref="B4:H4"/>
    </sheetView>
  </sheetViews>
  <sheetFormatPr baseColWidth="10" defaultColWidth="11.1640625" defaultRowHeight="16" x14ac:dyDescent="0.2"/>
  <cols>
    <col min="2" max="2" width="64.5" customWidth="1"/>
    <col min="3" max="4" width="24.33203125" customWidth="1"/>
    <col min="5" max="5" width="26.6640625" customWidth="1"/>
    <col min="6" max="6" width="23.33203125" customWidth="1"/>
    <col min="7" max="8" width="25.1640625" customWidth="1"/>
  </cols>
  <sheetData>
    <row r="2" spans="2:8" ht="30" x14ac:dyDescent="0.3">
      <c r="B2" s="1"/>
      <c r="C2" s="1"/>
      <c r="D2" s="1"/>
      <c r="E2" s="1"/>
      <c r="F2" s="1"/>
      <c r="G2" s="1"/>
      <c r="H2" s="1"/>
    </row>
    <row r="3" spans="2:8" ht="30" x14ac:dyDescent="0.3">
      <c r="B3" s="1"/>
      <c r="C3" s="1"/>
      <c r="D3" s="1"/>
      <c r="E3" s="1"/>
      <c r="F3" s="1"/>
      <c r="G3" s="1"/>
      <c r="H3" s="1"/>
    </row>
    <row r="4" spans="2:8" ht="31" x14ac:dyDescent="0.35">
      <c r="B4" s="166" t="s">
        <v>65</v>
      </c>
      <c r="C4" s="166"/>
      <c r="D4" s="166"/>
      <c r="E4" s="166"/>
      <c r="F4" s="166"/>
      <c r="G4" s="166"/>
      <c r="H4" s="166"/>
    </row>
    <row r="5" spans="2:8" ht="31" thickBot="1" x14ac:dyDescent="0.35">
      <c r="B5" s="1"/>
      <c r="C5" s="1"/>
      <c r="D5" s="1"/>
      <c r="E5" s="1"/>
      <c r="F5" s="1"/>
      <c r="G5" s="1"/>
      <c r="H5" s="1"/>
    </row>
    <row r="6" spans="2:8" ht="81" customHeight="1" thickBot="1" x14ac:dyDescent="0.35">
      <c r="B6" s="1"/>
      <c r="C6" s="100" t="s">
        <v>50</v>
      </c>
      <c r="D6" s="100" t="s">
        <v>51</v>
      </c>
      <c r="E6" s="99" t="s">
        <v>1</v>
      </c>
      <c r="F6" s="10"/>
      <c r="G6" s="11"/>
      <c r="H6" s="11"/>
    </row>
    <row r="7" spans="2:8" ht="32" thickBot="1" x14ac:dyDescent="0.4">
      <c r="B7" s="112" t="s">
        <v>3</v>
      </c>
      <c r="C7" s="154">
        <v>1000000</v>
      </c>
      <c r="D7" s="155"/>
      <c r="E7" s="155"/>
      <c r="F7" s="155"/>
      <c r="G7" s="155"/>
      <c r="H7" s="156"/>
    </row>
    <row r="8" spans="2:8" ht="31" x14ac:dyDescent="0.2">
      <c r="B8" s="109" t="s">
        <v>4</v>
      </c>
      <c r="C8" s="101" t="s">
        <v>5</v>
      </c>
      <c r="D8" s="102" t="s">
        <v>5</v>
      </c>
      <c r="E8" s="102" t="s">
        <v>5</v>
      </c>
      <c r="F8" s="102" t="s">
        <v>5</v>
      </c>
      <c r="G8" s="102" t="s">
        <v>5</v>
      </c>
      <c r="H8" s="103" t="s">
        <v>5</v>
      </c>
    </row>
    <row r="9" spans="2:8" ht="32" thickBot="1" x14ac:dyDescent="0.4">
      <c r="B9" s="110" t="s">
        <v>6</v>
      </c>
      <c r="C9" s="115" t="s">
        <v>5</v>
      </c>
      <c r="D9" s="116" t="s">
        <v>5</v>
      </c>
      <c r="E9" s="116" t="s">
        <v>5</v>
      </c>
      <c r="F9" s="116" t="s">
        <v>5</v>
      </c>
      <c r="G9" s="116" t="s">
        <v>5</v>
      </c>
      <c r="H9" s="108" t="s">
        <v>5</v>
      </c>
    </row>
    <row r="10" spans="2:8" ht="32" thickBot="1" x14ac:dyDescent="0.4">
      <c r="B10" s="112" t="s">
        <v>7</v>
      </c>
      <c r="C10" s="157">
        <v>500000</v>
      </c>
      <c r="D10" s="158"/>
      <c r="E10" s="158"/>
      <c r="F10" s="158"/>
      <c r="G10" s="158"/>
      <c r="H10" s="159"/>
    </row>
    <row r="11" spans="2:8" ht="31" x14ac:dyDescent="0.35">
      <c r="B11" s="110" t="s">
        <v>8</v>
      </c>
      <c r="C11" s="131" t="s">
        <v>5</v>
      </c>
      <c r="D11" s="152" t="s">
        <v>5</v>
      </c>
      <c r="E11" s="152" t="s">
        <v>5</v>
      </c>
      <c r="F11" s="118" t="s">
        <v>5</v>
      </c>
      <c r="G11" s="131" t="s">
        <v>5</v>
      </c>
      <c r="H11" s="152" t="s">
        <v>5</v>
      </c>
    </row>
    <row r="12" spans="2:8" ht="31" x14ac:dyDescent="0.35">
      <c r="B12" s="110" t="s">
        <v>9</v>
      </c>
      <c r="C12" s="120" t="s">
        <v>5</v>
      </c>
      <c r="D12" s="150" t="s">
        <v>5</v>
      </c>
      <c r="E12" s="150" t="s">
        <v>5</v>
      </c>
      <c r="F12" s="102" t="s">
        <v>5</v>
      </c>
      <c r="G12" s="120" t="s">
        <v>5</v>
      </c>
      <c r="H12" s="150" t="s">
        <v>5</v>
      </c>
    </row>
    <row r="13" spans="2:8" ht="32" thickBot="1" x14ac:dyDescent="0.4">
      <c r="B13" s="110" t="s">
        <v>10</v>
      </c>
      <c r="C13" s="116"/>
      <c r="D13" s="116"/>
      <c r="E13" s="116"/>
      <c r="F13" s="116"/>
      <c r="G13" s="116"/>
      <c r="H13" s="108"/>
    </row>
    <row r="14" spans="2:8" ht="32" thickBot="1" x14ac:dyDescent="0.4">
      <c r="B14" s="112" t="s">
        <v>11</v>
      </c>
      <c r="C14" s="160" t="s">
        <v>64</v>
      </c>
      <c r="D14" s="161"/>
      <c r="E14" s="161"/>
      <c r="F14" s="158"/>
      <c r="G14" s="161"/>
      <c r="H14" s="162"/>
    </row>
    <row r="15" spans="2:8" ht="31" x14ac:dyDescent="0.35">
      <c r="B15" s="110" t="s">
        <v>8</v>
      </c>
      <c r="C15" s="119" t="s">
        <v>5</v>
      </c>
      <c r="D15" s="144" t="s">
        <v>5</v>
      </c>
      <c r="E15" s="151" t="s">
        <v>5</v>
      </c>
      <c r="F15" s="131" t="s">
        <v>5</v>
      </c>
      <c r="G15" s="144" t="s">
        <v>5</v>
      </c>
      <c r="H15" s="144" t="s">
        <v>5</v>
      </c>
    </row>
    <row r="16" spans="2:8" ht="31" x14ac:dyDescent="0.35">
      <c r="B16" s="110" t="s">
        <v>9</v>
      </c>
      <c r="C16" s="103" t="s">
        <v>5</v>
      </c>
      <c r="D16" s="106" t="s">
        <v>5</v>
      </c>
      <c r="E16" s="129" t="s">
        <v>5</v>
      </c>
      <c r="F16" s="120" t="s">
        <v>5</v>
      </c>
      <c r="G16" s="106" t="s">
        <v>5</v>
      </c>
      <c r="H16" s="106" t="s">
        <v>5</v>
      </c>
    </row>
    <row r="17" spans="2:17" ht="31" x14ac:dyDescent="0.35">
      <c r="B17" s="110" t="s">
        <v>12</v>
      </c>
      <c r="C17" s="103" t="s">
        <v>5</v>
      </c>
      <c r="D17" s="102"/>
      <c r="E17" s="102"/>
      <c r="F17" s="120" t="s">
        <v>5</v>
      </c>
      <c r="G17" s="150"/>
      <c r="H17" s="105"/>
    </row>
    <row r="18" spans="2:17" ht="32" thickBot="1" x14ac:dyDescent="0.4">
      <c r="B18" s="110" t="s">
        <v>15</v>
      </c>
      <c r="C18" s="108" t="s">
        <v>5</v>
      </c>
      <c r="D18" s="123" t="s">
        <v>5</v>
      </c>
      <c r="E18" s="116"/>
      <c r="F18" s="121" t="s">
        <v>5</v>
      </c>
      <c r="G18" s="153"/>
      <c r="H18" s="122"/>
    </row>
    <row r="19" spans="2:17" ht="32" thickBot="1" x14ac:dyDescent="0.4">
      <c r="B19" s="112" t="s">
        <v>16</v>
      </c>
      <c r="C19" s="163">
        <v>500000</v>
      </c>
      <c r="D19" s="164"/>
      <c r="E19" s="164"/>
      <c r="F19" s="164"/>
      <c r="G19" s="164"/>
      <c r="H19" s="165"/>
    </row>
    <row r="20" spans="2:17" ht="31" x14ac:dyDescent="0.2">
      <c r="B20" s="111" t="s">
        <v>17</v>
      </c>
      <c r="C20" s="119" t="s">
        <v>5</v>
      </c>
      <c r="D20" s="144" t="s">
        <v>5</v>
      </c>
      <c r="E20" s="144" t="s">
        <v>5</v>
      </c>
      <c r="F20" s="144" t="s">
        <v>5</v>
      </c>
      <c r="G20" s="144" t="s">
        <v>5</v>
      </c>
      <c r="H20" s="144" t="s">
        <v>5</v>
      </c>
    </row>
    <row r="21" spans="2:17" ht="31" x14ac:dyDescent="0.35">
      <c r="B21" s="110" t="s">
        <v>18</v>
      </c>
      <c r="C21" s="103" t="s">
        <v>5</v>
      </c>
      <c r="D21" s="106" t="s">
        <v>5</v>
      </c>
      <c r="E21" s="106" t="s">
        <v>5</v>
      </c>
      <c r="F21" s="106" t="s">
        <v>5</v>
      </c>
      <c r="G21" s="106" t="s">
        <v>5</v>
      </c>
      <c r="H21" s="106" t="s">
        <v>5</v>
      </c>
    </row>
    <row r="22" spans="2:17" ht="31" x14ac:dyDescent="0.2">
      <c r="B22" s="111" t="s">
        <v>19</v>
      </c>
      <c r="C22" s="103" t="s">
        <v>5</v>
      </c>
      <c r="D22" s="106"/>
      <c r="E22" s="106"/>
      <c r="F22" s="106"/>
      <c r="G22" s="106"/>
      <c r="H22" s="106"/>
    </row>
    <row r="23" spans="2:17" ht="31" x14ac:dyDescent="0.2">
      <c r="B23" s="111" t="s">
        <v>42</v>
      </c>
      <c r="C23" s="103"/>
      <c r="D23" s="106"/>
      <c r="E23" s="106" t="s">
        <v>5</v>
      </c>
      <c r="F23" s="106" t="s">
        <v>5</v>
      </c>
      <c r="G23" s="106"/>
      <c r="H23" s="106"/>
    </row>
    <row r="24" spans="2:17" ht="31" x14ac:dyDescent="0.35">
      <c r="B24" s="111" t="s">
        <v>52</v>
      </c>
      <c r="C24" s="103" t="s">
        <v>5</v>
      </c>
      <c r="D24" s="106"/>
      <c r="E24" s="106"/>
      <c r="F24" s="106"/>
      <c r="G24" s="106"/>
      <c r="H24" s="106"/>
      <c r="M24" s="45" t="s">
        <v>32</v>
      </c>
    </row>
    <row r="25" spans="2:17" ht="31" x14ac:dyDescent="0.35">
      <c r="B25" s="111" t="s">
        <v>55</v>
      </c>
      <c r="C25" s="103" t="s">
        <v>5</v>
      </c>
      <c r="D25" s="106" t="s">
        <v>5</v>
      </c>
      <c r="E25" s="106" t="s">
        <v>5</v>
      </c>
      <c r="F25" s="106" t="s">
        <v>5</v>
      </c>
      <c r="G25" s="106" t="s">
        <v>5</v>
      </c>
      <c r="H25" s="106"/>
      <c r="M25" s="45" t="str">
        <f>C6</f>
        <v>Classic</v>
      </c>
      <c r="N25" s="45" t="str">
        <f>E6</f>
        <v>Momentum</v>
      </c>
      <c r="O25" s="45">
        <f>F6</f>
        <v>0</v>
      </c>
      <c r="P25" s="45">
        <f>G6</f>
        <v>0</v>
      </c>
      <c r="Q25" s="45" t="e">
        <f>#REF!</f>
        <v>#REF!</v>
      </c>
    </row>
    <row r="26" spans="2:17" ht="31" x14ac:dyDescent="0.35">
      <c r="B26" s="111" t="s">
        <v>53</v>
      </c>
      <c r="C26" s="103" t="s">
        <v>5</v>
      </c>
      <c r="D26" s="106"/>
      <c r="E26" s="106"/>
      <c r="F26" s="106"/>
      <c r="G26" s="106"/>
      <c r="H26" s="106"/>
      <c r="M26" s="45"/>
      <c r="N26" s="45"/>
      <c r="O26" s="45"/>
      <c r="P26" s="45"/>
      <c r="Q26" s="45"/>
    </row>
    <row r="27" spans="2:17" ht="31" x14ac:dyDescent="0.35">
      <c r="B27" s="111" t="s">
        <v>54</v>
      </c>
      <c r="C27" s="103" t="s">
        <v>5</v>
      </c>
      <c r="D27" s="106"/>
      <c r="E27" s="106" t="s">
        <v>5</v>
      </c>
      <c r="F27" s="106" t="s">
        <v>5</v>
      </c>
      <c r="G27" s="106" t="s">
        <v>5</v>
      </c>
      <c r="H27" s="106"/>
      <c r="M27" s="46">
        <v>0.1</v>
      </c>
      <c r="N27" s="46">
        <v>0.1</v>
      </c>
      <c r="O27" s="46">
        <v>0.1</v>
      </c>
      <c r="P27" s="46">
        <v>0.1</v>
      </c>
      <c r="Q27" s="46">
        <v>0.1</v>
      </c>
    </row>
    <row r="28" spans="2:17" ht="31" x14ac:dyDescent="0.35">
      <c r="B28" s="110" t="s">
        <v>60</v>
      </c>
      <c r="C28" s="103" t="s">
        <v>5</v>
      </c>
      <c r="D28" s="106" t="s">
        <v>5</v>
      </c>
      <c r="E28" s="106" t="s">
        <v>5</v>
      </c>
      <c r="F28" s="106" t="s">
        <v>5</v>
      </c>
      <c r="G28" s="106" t="s">
        <v>5</v>
      </c>
      <c r="H28" s="106" t="s">
        <v>5</v>
      </c>
    </row>
    <row r="29" spans="2:17" ht="32" thickBot="1" x14ac:dyDescent="0.4">
      <c r="B29" s="110" t="s">
        <v>10</v>
      </c>
      <c r="C29" s="108" t="s">
        <v>5</v>
      </c>
      <c r="D29" s="123" t="s">
        <v>5</v>
      </c>
      <c r="E29" s="123" t="s">
        <v>5</v>
      </c>
      <c r="F29" s="123" t="s">
        <v>5</v>
      </c>
      <c r="G29" s="123" t="s">
        <v>5</v>
      </c>
      <c r="H29" s="123" t="s">
        <v>5</v>
      </c>
    </row>
    <row r="30" spans="2:17" ht="32" thickBot="1" x14ac:dyDescent="0.4">
      <c r="B30" s="112" t="s">
        <v>38</v>
      </c>
      <c r="C30" s="107"/>
      <c r="D30" s="124"/>
      <c r="E30" s="124"/>
      <c r="F30" s="129"/>
      <c r="G30" s="124"/>
      <c r="H30" s="123"/>
    </row>
    <row r="31" spans="2:17" ht="31" x14ac:dyDescent="0.35">
      <c r="B31" s="110" t="s">
        <v>61</v>
      </c>
      <c r="C31" s="119" t="s">
        <v>5</v>
      </c>
      <c r="D31" s="144" t="s">
        <v>5</v>
      </c>
      <c r="E31" s="151" t="s">
        <v>5</v>
      </c>
      <c r="F31" s="131" t="s">
        <v>5</v>
      </c>
      <c r="G31" s="144" t="s">
        <v>5</v>
      </c>
      <c r="H31" s="144"/>
    </row>
    <row r="32" spans="2:17" ht="32" thickBot="1" x14ac:dyDescent="0.4">
      <c r="B32" s="110" t="s">
        <v>62</v>
      </c>
      <c r="C32" s="116"/>
      <c r="D32" s="116"/>
      <c r="E32" s="116"/>
      <c r="F32" s="121"/>
      <c r="G32" s="108" t="s">
        <v>5</v>
      </c>
      <c r="H32" s="108"/>
    </row>
    <row r="33" spans="2:10" ht="31" x14ac:dyDescent="0.2">
      <c r="B33" s="114" t="s">
        <v>25</v>
      </c>
      <c r="C33" s="113">
        <v>1299</v>
      </c>
      <c r="D33" s="113">
        <v>1057.77</v>
      </c>
      <c r="E33" s="113">
        <v>1238.48</v>
      </c>
      <c r="F33" s="113">
        <v>1270.69</v>
      </c>
      <c r="G33" s="113">
        <v>2018.44</v>
      </c>
      <c r="H33" s="113">
        <v>1856</v>
      </c>
    </row>
    <row r="34" spans="2:10" ht="30" x14ac:dyDescent="0.3">
      <c r="B34" s="1"/>
      <c r="C34" s="1"/>
      <c r="D34" s="1"/>
      <c r="E34" s="1"/>
      <c r="F34" s="1"/>
      <c r="G34" s="1"/>
      <c r="H34" s="1"/>
    </row>
    <row r="46" spans="2:10" x14ac:dyDescent="0.2">
      <c r="I46" s="19"/>
      <c r="J46" s="19"/>
    </row>
    <row r="47" spans="2:10" x14ac:dyDescent="0.2">
      <c r="I47" s="19"/>
      <c r="J47" s="19"/>
    </row>
    <row r="48" spans="2:10" x14ac:dyDescent="0.2">
      <c r="I48" s="19"/>
      <c r="J48" s="19"/>
    </row>
    <row r="49" spans="3:17" x14ac:dyDescent="0.2">
      <c r="C49" s="19"/>
      <c r="D49" s="19"/>
      <c r="E49" s="19"/>
      <c r="F49" s="19"/>
      <c r="G49" s="19"/>
      <c r="H49" s="19"/>
      <c r="I49" s="19"/>
      <c r="J49" s="19"/>
    </row>
    <row r="50" spans="3:17" x14ac:dyDescent="0.2">
      <c r="C50" s="19"/>
      <c r="D50" s="19"/>
      <c r="E50" s="19"/>
      <c r="F50" s="19"/>
      <c r="G50" s="19"/>
      <c r="H50" s="19"/>
      <c r="I50" s="19"/>
      <c r="J50" s="19"/>
    </row>
    <row r="51" spans="3:17" x14ac:dyDescent="0.2">
      <c r="C51" s="19"/>
      <c r="D51" s="19"/>
      <c r="E51" s="19"/>
      <c r="F51" s="19"/>
      <c r="G51" s="19"/>
      <c r="H51" s="19"/>
      <c r="I51" s="19"/>
      <c r="J51" s="19"/>
    </row>
    <row r="52" spans="3:17" x14ac:dyDescent="0.2">
      <c r="C52" s="19"/>
      <c r="D52" s="19"/>
      <c r="E52" s="19"/>
      <c r="F52" s="19"/>
      <c r="G52" s="19"/>
      <c r="H52" s="19"/>
      <c r="I52" s="19"/>
      <c r="J52" s="19"/>
    </row>
    <row r="53" spans="3:17" x14ac:dyDescent="0.2">
      <c r="C53" s="19"/>
      <c r="D53" s="19"/>
      <c r="E53" s="19"/>
      <c r="F53" s="19"/>
      <c r="G53" s="19"/>
      <c r="H53" s="19"/>
      <c r="I53" s="19"/>
      <c r="J53" s="19"/>
    </row>
    <row r="54" spans="3:17" x14ac:dyDescent="0.2">
      <c r="C54" s="19"/>
      <c r="D54" s="19"/>
      <c r="E54" s="19"/>
      <c r="F54" s="19"/>
      <c r="G54" s="19"/>
      <c r="H54" s="19"/>
      <c r="I54" s="19"/>
      <c r="J54" s="19"/>
    </row>
    <row r="55" spans="3:17" x14ac:dyDescent="0.2">
      <c r="C55" s="19"/>
      <c r="D55" s="19"/>
      <c r="E55" s="19"/>
      <c r="F55" s="19"/>
      <c r="G55" s="19"/>
      <c r="H55" s="19"/>
      <c r="I55" s="19"/>
      <c r="J55" s="19"/>
    </row>
    <row r="56" spans="3:17" x14ac:dyDescent="0.2">
      <c r="C56" s="19"/>
      <c r="D56" s="19"/>
      <c r="E56" s="19"/>
      <c r="F56" s="19"/>
      <c r="G56" s="19"/>
      <c r="H56" s="19"/>
      <c r="I56" s="19"/>
      <c r="J56" s="19"/>
    </row>
    <row r="57" spans="3:17" x14ac:dyDescent="0.2">
      <c r="C57" s="19"/>
      <c r="D57" s="19"/>
      <c r="E57" s="19"/>
      <c r="F57" s="19"/>
      <c r="G57" s="19"/>
      <c r="H57" s="19"/>
      <c r="I57" s="19"/>
      <c r="J57" s="19"/>
    </row>
    <row r="58" spans="3:17" x14ac:dyDescent="0.2">
      <c r="C58" s="19"/>
      <c r="D58" s="19"/>
      <c r="E58" s="19"/>
      <c r="F58" s="19"/>
      <c r="G58" s="19"/>
      <c r="H58" s="19"/>
      <c r="I58" s="19"/>
      <c r="J58" s="19"/>
    </row>
    <row r="59" spans="3:17" x14ac:dyDescent="0.2">
      <c r="C59" s="19"/>
      <c r="D59" s="19"/>
      <c r="E59" s="19"/>
      <c r="F59" s="19"/>
      <c r="G59" s="19"/>
      <c r="H59" s="19"/>
    </row>
    <row r="60" spans="3:17" x14ac:dyDescent="0.2">
      <c r="C60" s="19"/>
      <c r="D60" s="19"/>
      <c r="E60" s="19"/>
      <c r="F60" s="19"/>
      <c r="G60" s="19"/>
      <c r="H60" s="19"/>
    </row>
    <row r="61" spans="3:17" x14ac:dyDescent="0.2">
      <c r="C61" s="19"/>
      <c r="D61" s="19"/>
      <c r="E61" s="19"/>
      <c r="F61" s="19"/>
      <c r="G61" s="19"/>
      <c r="H61" s="19"/>
    </row>
    <row r="62" spans="3:17" x14ac:dyDescent="0.2">
      <c r="I62" s="21"/>
      <c r="J62" s="21"/>
      <c r="K62" s="21"/>
      <c r="L62" s="21"/>
      <c r="M62" s="21"/>
      <c r="N62" s="21"/>
      <c r="O62" s="21"/>
      <c r="P62" s="21"/>
      <c r="Q62" s="21"/>
    </row>
    <row r="63" spans="3:17" x14ac:dyDescent="0.2">
      <c r="C63" s="19"/>
      <c r="D63" s="19"/>
      <c r="E63" s="19"/>
      <c r="I63" s="21"/>
      <c r="J63" s="21"/>
      <c r="K63" s="21"/>
      <c r="L63" s="21"/>
      <c r="M63" s="21"/>
      <c r="N63" s="21"/>
      <c r="O63" s="21"/>
      <c r="P63" s="21"/>
      <c r="Q63" s="21"/>
    </row>
    <row r="64" spans="3:17" x14ac:dyDescent="0.2">
      <c r="C64" s="19"/>
      <c r="D64" s="19"/>
      <c r="E64" s="19"/>
      <c r="I64" s="21"/>
      <c r="J64" s="21"/>
      <c r="K64" s="21"/>
      <c r="L64" s="21"/>
      <c r="M64" s="21"/>
      <c r="N64" s="21"/>
      <c r="O64" s="21"/>
      <c r="P64" s="21"/>
      <c r="Q64" s="21"/>
    </row>
    <row r="65" spans="3:17" x14ac:dyDescent="0.2">
      <c r="C65" s="20"/>
      <c r="D65" s="20"/>
      <c r="E65" s="20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</row>
    <row r="66" spans="3:17" x14ac:dyDescent="0.2">
      <c r="C66" s="20"/>
      <c r="D66" s="20"/>
      <c r="E66" s="20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</row>
    <row r="67" spans="3:17" x14ac:dyDescent="0.2">
      <c r="C67" s="20"/>
      <c r="D67" s="20"/>
      <c r="E67" s="20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</row>
    <row r="68" spans="3:17" x14ac:dyDescent="0.2">
      <c r="C68" s="20"/>
      <c r="D68" s="20"/>
      <c r="E68" s="20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</row>
    <row r="69" spans="3:17" x14ac:dyDescent="0.2">
      <c r="C69" s="20"/>
      <c r="D69" s="20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</row>
    <row r="70" spans="3:17" x14ac:dyDescent="0.2">
      <c r="C70" s="20"/>
      <c r="D70" s="20"/>
      <c r="E70" s="21"/>
      <c r="F70" s="21"/>
      <c r="G70" s="21"/>
      <c r="H70" s="21"/>
      <c r="I70" s="22"/>
      <c r="J70" s="22"/>
      <c r="K70" s="22"/>
      <c r="L70" s="22"/>
      <c r="M70" s="22"/>
      <c r="N70" s="22"/>
      <c r="O70" s="22"/>
      <c r="P70" s="22"/>
      <c r="Q70" s="22"/>
    </row>
    <row r="71" spans="3:17" x14ac:dyDescent="0.2">
      <c r="C71" s="20"/>
      <c r="D71" s="20"/>
      <c r="E71" s="21"/>
      <c r="F71" s="21"/>
      <c r="G71" s="21"/>
      <c r="H71" s="21"/>
    </row>
    <row r="72" spans="3:17" x14ac:dyDescent="0.2">
      <c r="C72" s="20"/>
      <c r="D72" s="20"/>
      <c r="E72" s="21"/>
      <c r="F72" s="21"/>
      <c r="G72" s="21"/>
      <c r="H72" s="21"/>
    </row>
    <row r="73" spans="3:17" x14ac:dyDescent="0.2">
      <c r="C73" s="19"/>
      <c r="D73" s="19"/>
      <c r="E73" s="22"/>
      <c r="F73" s="22"/>
      <c r="G73" s="22"/>
      <c r="H73" s="22"/>
    </row>
    <row r="74" spans="3:17" x14ac:dyDescent="0.2">
      <c r="C74" s="19"/>
      <c r="D74" s="19"/>
    </row>
    <row r="75" spans="3:17" x14ac:dyDescent="0.2">
      <c r="C75" s="19"/>
      <c r="D75" s="19"/>
    </row>
    <row r="76" spans="3:17" x14ac:dyDescent="0.2">
      <c r="C76" s="19"/>
      <c r="D76" s="19"/>
    </row>
    <row r="77" spans="3:17" x14ac:dyDescent="0.2">
      <c r="C77" s="19"/>
      <c r="D77" s="19"/>
    </row>
    <row r="78" spans="3:17" x14ac:dyDescent="0.2">
      <c r="C78" s="19"/>
      <c r="D78" s="19"/>
    </row>
  </sheetData>
  <mergeCells count="5">
    <mergeCell ref="C7:H7"/>
    <mergeCell ref="C10:H10"/>
    <mergeCell ref="C14:H14"/>
    <mergeCell ref="C19:H19"/>
    <mergeCell ref="B4:H4"/>
  </mergeCells>
  <conditionalFormatting sqref="C1:H3 C5:H1048576">
    <cfRule type="containsText" dxfId="27" priority="1" operator="containsText" text="Yes">
      <formula>NOT(ISERROR(SEARCH("Yes",C1)))</formula>
    </cfRule>
  </conditionalFormatting>
  <dataValidations count="1">
    <dataValidation type="list" allowBlank="1" showInputMessage="1" showErrorMessage="1" sqref="C20:H29 C8:H9 C15:H18 C31:H32 C11:H13" xr:uid="{4ED0D96E-D742-1840-97C2-3B8CCB92BB93}">
      <formula1>$K$11:$K$13</formula1>
    </dataValidation>
  </dataValidations>
  <pageMargins left="1" right="1" top="1" bottom="1" header="0.5" footer="0.5"/>
  <pageSetup paperSize="9" scale="3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FC09D-279A-5B4C-8998-1E3E08553FA6}">
  <sheetPr>
    <pageSetUpPr fitToPage="1"/>
  </sheetPr>
  <dimension ref="B2:O75"/>
  <sheetViews>
    <sheetView showGridLines="0" view="pageBreakPreview" zoomScale="50" zoomScaleNormal="50" workbookViewId="0">
      <selection activeCell="C29" sqref="C29"/>
    </sheetView>
  </sheetViews>
  <sheetFormatPr baseColWidth="10" defaultColWidth="11.1640625" defaultRowHeight="16" x14ac:dyDescent="0.2"/>
  <cols>
    <col min="2" max="2" width="64.5" customWidth="1"/>
    <col min="3" max="4" width="24.33203125" customWidth="1"/>
    <col min="5" max="5" width="23.33203125" customWidth="1"/>
    <col min="6" max="6" width="15.83203125" customWidth="1"/>
  </cols>
  <sheetData>
    <row r="2" spans="2:6" ht="30" x14ac:dyDescent="0.3">
      <c r="B2" s="1"/>
      <c r="C2" s="1"/>
      <c r="D2" s="1"/>
      <c r="E2" s="1"/>
      <c r="F2" s="1"/>
    </row>
    <row r="3" spans="2:6" ht="30" x14ac:dyDescent="0.3">
      <c r="B3" s="1"/>
      <c r="C3" s="1"/>
      <c r="D3" s="1"/>
      <c r="E3" s="1"/>
      <c r="F3" s="1"/>
    </row>
    <row r="4" spans="2:6" ht="31" x14ac:dyDescent="0.35">
      <c r="B4" s="65"/>
      <c r="C4" s="166"/>
      <c r="D4" s="166"/>
      <c r="E4" s="149"/>
      <c r="F4" s="65"/>
    </row>
    <row r="5" spans="2:6" ht="31" thickBot="1" x14ac:dyDescent="0.35">
      <c r="B5" s="1"/>
      <c r="C5" s="1"/>
      <c r="D5" s="1"/>
      <c r="E5" s="1"/>
      <c r="F5" s="1"/>
    </row>
    <row r="6" spans="2:6" ht="81" customHeight="1" thickBot="1" x14ac:dyDescent="0.35">
      <c r="B6" s="1"/>
      <c r="C6" s="100"/>
      <c r="D6" s="100"/>
      <c r="E6" s="130"/>
      <c r="F6" s="88"/>
    </row>
    <row r="7" spans="2:6" ht="32" thickBot="1" x14ac:dyDescent="0.4">
      <c r="B7" s="112" t="s">
        <v>3</v>
      </c>
      <c r="C7" s="169">
        <v>6700000</v>
      </c>
      <c r="D7" s="170"/>
      <c r="E7" s="171"/>
      <c r="F7" s="128"/>
    </row>
    <row r="8" spans="2:6" ht="31" x14ac:dyDescent="0.2">
      <c r="B8" s="109" t="s">
        <v>4</v>
      </c>
      <c r="C8" s="101" t="s">
        <v>5</v>
      </c>
      <c r="D8" s="102" t="s">
        <v>5</v>
      </c>
      <c r="E8" s="120" t="s">
        <v>5</v>
      </c>
      <c r="F8" s="129"/>
    </row>
    <row r="9" spans="2:6" ht="32" thickBot="1" x14ac:dyDescent="0.4">
      <c r="B9" s="110" t="s">
        <v>6</v>
      </c>
      <c r="C9" s="115" t="s">
        <v>5</v>
      </c>
      <c r="D9" s="116" t="s">
        <v>5</v>
      </c>
      <c r="E9" s="121" t="s">
        <v>5</v>
      </c>
      <c r="F9" s="129"/>
    </row>
    <row r="10" spans="2:6" ht="32" thickBot="1" x14ac:dyDescent="0.4">
      <c r="B10" s="112" t="s">
        <v>7</v>
      </c>
      <c r="C10" s="172">
        <v>2700000</v>
      </c>
      <c r="D10" s="170"/>
      <c r="E10" s="171"/>
      <c r="F10" s="128"/>
    </row>
    <row r="11" spans="2:6" ht="31" x14ac:dyDescent="0.35">
      <c r="B11" s="110" t="s">
        <v>8</v>
      </c>
      <c r="C11" s="118" t="s">
        <v>5</v>
      </c>
      <c r="D11" s="118" t="s">
        <v>5</v>
      </c>
      <c r="E11" s="131" t="s">
        <v>5</v>
      </c>
      <c r="F11" s="129"/>
    </row>
    <row r="12" spans="2:6" ht="31" x14ac:dyDescent="0.35">
      <c r="B12" s="110" t="s">
        <v>9</v>
      </c>
      <c r="C12" s="102" t="s">
        <v>5</v>
      </c>
      <c r="D12" s="102" t="s">
        <v>5</v>
      </c>
      <c r="E12" s="120" t="s">
        <v>5</v>
      </c>
      <c r="F12" s="129"/>
    </row>
    <row r="13" spans="2:6" ht="32" thickBot="1" x14ac:dyDescent="0.4">
      <c r="B13" s="110" t="s">
        <v>10</v>
      </c>
      <c r="C13" s="116" t="s">
        <v>5</v>
      </c>
      <c r="D13" s="116" t="s">
        <v>5</v>
      </c>
      <c r="E13" s="121" t="s">
        <v>5</v>
      </c>
      <c r="F13" s="129"/>
    </row>
    <row r="14" spans="2:6" ht="32" thickBot="1" x14ac:dyDescent="0.4">
      <c r="B14" s="112" t="s">
        <v>11</v>
      </c>
      <c r="C14" s="157">
        <v>49000</v>
      </c>
      <c r="D14" s="158"/>
      <c r="E14" s="173"/>
      <c r="F14" s="128"/>
    </row>
    <row r="15" spans="2:6" ht="31" x14ac:dyDescent="0.35">
      <c r="B15" s="110" t="s">
        <v>8</v>
      </c>
      <c r="C15" s="104" t="s">
        <v>5</v>
      </c>
      <c r="D15" s="127" t="s">
        <v>5</v>
      </c>
      <c r="E15" s="131" t="s">
        <v>5</v>
      </c>
      <c r="F15" s="129"/>
    </row>
    <row r="16" spans="2:6" ht="31" x14ac:dyDescent="0.35">
      <c r="B16" s="110" t="s">
        <v>9</v>
      </c>
      <c r="C16" s="101" t="s">
        <v>5</v>
      </c>
      <c r="D16" s="102" t="s">
        <v>5</v>
      </c>
      <c r="E16" s="120" t="s">
        <v>5</v>
      </c>
      <c r="F16" s="129"/>
    </row>
    <row r="17" spans="2:11" ht="31" x14ac:dyDescent="0.35">
      <c r="B17" s="110" t="s">
        <v>58</v>
      </c>
      <c r="C17" s="101" t="s">
        <v>5</v>
      </c>
      <c r="D17" s="102" t="s">
        <v>5</v>
      </c>
      <c r="E17" s="120" t="s">
        <v>5</v>
      </c>
      <c r="F17" s="129"/>
    </row>
    <row r="18" spans="2:11" ht="31" x14ac:dyDescent="0.35">
      <c r="B18" s="110" t="s">
        <v>59</v>
      </c>
      <c r="C18" s="101" t="s">
        <v>5</v>
      </c>
      <c r="D18" s="101" t="s">
        <v>5</v>
      </c>
      <c r="E18" s="120" t="s">
        <v>5</v>
      </c>
      <c r="F18" s="129"/>
    </row>
    <row r="19" spans="2:11" ht="32" thickBot="1" x14ac:dyDescent="0.4">
      <c r="B19" s="110" t="s">
        <v>15</v>
      </c>
      <c r="C19" s="107" t="s">
        <v>5</v>
      </c>
      <c r="D19" s="107" t="s">
        <v>5</v>
      </c>
      <c r="E19" s="121"/>
      <c r="F19" s="129"/>
    </row>
    <row r="20" spans="2:11" ht="32" thickBot="1" x14ac:dyDescent="0.4">
      <c r="B20" s="112" t="s">
        <v>16</v>
      </c>
      <c r="C20" s="157">
        <v>437000</v>
      </c>
      <c r="D20" s="158"/>
      <c r="E20" s="173"/>
      <c r="F20" s="128"/>
    </row>
    <row r="21" spans="2:11" ht="31" x14ac:dyDescent="0.2">
      <c r="B21" s="111" t="s">
        <v>17</v>
      </c>
      <c r="C21" s="104" t="s">
        <v>5</v>
      </c>
      <c r="D21" s="127" t="s">
        <v>5</v>
      </c>
      <c r="E21" s="131" t="s">
        <v>5</v>
      </c>
      <c r="F21" s="129"/>
    </row>
    <row r="22" spans="2:11" ht="31" x14ac:dyDescent="0.35">
      <c r="B22" s="110" t="s">
        <v>18</v>
      </c>
      <c r="C22" s="101" t="s">
        <v>5</v>
      </c>
      <c r="D22" s="102" t="s">
        <v>5</v>
      </c>
      <c r="E22" s="120" t="s">
        <v>5</v>
      </c>
      <c r="F22" s="129"/>
    </row>
    <row r="23" spans="2:11" ht="31" x14ac:dyDescent="0.2">
      <c r="B23" s="111" t="s">
        <v>55</v>
      </c>
      <c r="C23" s="101" t="s">
        <v>5</v>
      </c>
      <c r="D23" s="102"/>
      <c r="E23" s="120" t="s">
        <v>5</v>
      </c>
      <c r="F23" s="129"/>
    </row>
    <row r="24" spans="2:11" ht="31" x14ac:dyDescent="0.2">
      <c r="B24" s="111" t="s">
        <v>42</v>
      </c>
      <c r="C24" s="101"/>
      <c r="D24" s="101" t="s">
        <v>5</v>
      </c>
      <c r="E24" s="120" t="s">
        <v>5</v>
      </c>
      <c r="F24" s="129"/>
    </row>
    <row r="25" spans="2:11" ht="31" x14ac:dyDescent="0.35">
      <c r="B25" s="111" t="s">
        <v>52</v>
      </c>
      <c r="C25" s="101" t="s">
        <v>5</v>
      </c>
      <c r="D25" s="101"/>
      <c r="E25" s="120"/>
      <c r="F25" s="129"/>
      <c r="K25" s="45" t="s">
        <v>32</v>
      </c>
    </row>
    <row r="26" spans="2:11" ht="32" thickBot="1" x14ac:dyDescent="0.4">
      <c r="B26" s="110" t="s">
        <v>10</v>
      </c>
      <c r="C26" s="107" t="s">
        <v>5</v>
      </c>
      <c r="D26" s="107" t="s">
        <v>5</v>
      </c>
      <c r="E26" s="121" t="s">
        <v>5</v>
      </c>
      <c r="F26" s="129"/>
    </row>
    <row r="27" spans="2:11" ht="32" thickBot="1" x14ac:dyDescent="0.4">
      <c r="B27" s="112" t="s">
        <v>38</v>
      </c>
      <c r="C27" s="107"/>
      <c r="D27" s="167"/>
      <c r="E27" s="168"/>
      <c r="F27" s="129"/>
    </row>
    <row r="28" spans="2:11" ht="31" x14ac:dyDescent="0.35">
      <c r="B28" s="110" t="s">
        <v>23</v>
      </c>
      <c r="C28" s="118"/>
      <c r="D28" s="118"/>
      <c r="E28" s="131"/>
      <c r="F28" s="129"/>
    </row>
    <row r="29" spans="2:11" ht="32" thickBot="1" x14ac:dyDescent="0.4">
      <c r="B29" s="110" t="s">
        <v>24</v>
      </c>
      <c r="C29" s="116"/>
      <c r="D29" s="116"/>
      <c r="E29" s="121"/>
      <c r="F29" s="129"/>
    </row>
    <row r="30" spans="2:11" ht="31" x14ac:dyDescent="0.2">
      <c r="B30" s="114" t="s">
        <v>25</v>
      </c>
      <c r="C30" s="113">
        <v>4545</v>
      </c>
      <c r="D30" s="113">
        <v>4144</v>
      </c>
      <c r="E30" s="113">
        <v>3209</v>
      </c>
      <c r="F30" s="134"/>
    </row>
    <row r="31" spans="2:11" ht="30" x14ac:dyDescent="0.3">
      <c r="B31" s="1"/>
      <c r="C31" s="1"/>
      <c r="D31" s="1"/>
      <c r="E31" s="1"/>
      <c r="F31" s="1"/>
    </row>
    <row r="43" spans="3:8" x14ac:dyDescent="0.2">
      <c r="G43" s="19"/>
      <c r="H43" s="19"/>
    </row>
    <row r="44" spans="3:8" x14ac:dyDescent="0.2">
      <c r="G44" s="19"/>
      <c r="H44" s="19"/>
    </row>
    <row r="45" spans="3:8" x14ac:dyDescent="0.2">
      <c r="G45" s="19"/>
      <c r="H45" s="19"/>
    </row>
    <row r="46" spans="3:8" x14ac:dyDescent="0.2">
      <c r="C46" s="19"/>
      <c r="D46" s="19"/>
      <c r="E46" s="19"/>
      <c r="F46" s="19"/>
      <c r="G46" s="19"/>
      <c r="H46" s="19"/>
    </row>
    <row r="47" spans="3:8" x14ac:dyDescent="0.2">
      <c r="C47" s="19"/>
      <c r="D47" s="19"/>
      <c r="E47" s="19"/>
      <c r="F47" s="19"/>
      <c r="G47" s="19"/>
      <c r="H47" s="19"/>
    </row>
    <row r="48" spans="3:8" x14ac:dyDescent="0.2">
      <c r="C48" s="19"/>
      <c r="D48" s="19"/>
      <c r="E48" s="19"/>
      <c r="F48" s="19"/>
      <c r="G48" s="19"/>
      <c r="H48" s="19"/>
    </row>
    <row r="49" spans="3:15" x14ac:dyDescent="0.2">
      <c r="C49" s="19"/>
      <c r="D49" s="19"/>
      <c r="E49" s="19"/>
      <c r="F49" s="19"/>
      <c r="G49" s="19"/>
      <c r="H49" s="19"/>
    </row>
    <row r="50" spans="3:15" x14ac:dyDescent="0.2">
      <c r="C50" s="19"/>
      <c r="D50" s="19"/>
      <c r="E50" s="19"/>
      <c r="F50" s="19"/>
      <c r="G50" s="19"/>
      <c r="H50" s="19"/>
    </row>
    <row r="51" spans="3:15" x14ac:dyDescent="0.2">
      <c r="C51" s="19"/>
      <c r="D51" s="19"/>
      <c r="E51" s="19"/>
      <c r="F51" s="19"/>
      <c r="G51" s="19"/>
      <c r="H51" s="19"/>
    </row>
    <row r="52" spans="3:15" x14ac:dyDescent="0.2">
      <c r="C52" s="19"/>
      <c r="D52" s="19"/>
      <c r="E52" s="19"/>
      <c r="F52" s="19"/>
      <c r="G52" s="19"/>
      <c r="H52" s="19"/>
    </row>
    <row r="53" spans="3:15" x14ac:dyDescent="0.2">
      <c r="C53" s="19"/>
      <c r="D53" s="19"/>
      <c r="E53" s="19"/>
      <c r="F53" s="19"/>
      <c r="G53" s="19"/>
      <c r="H53" s="19"/>
    </row>
    <row r="54" spans="3:15" x14ac:dyDescent="0.2">
      <c r="C54" s="19"/>
      <c r="D54" s="19"/>
      <c r="E54" s="19"/>
      <c r="F54" s="19"/>
      <c r="G54" s="19"/>
      <c r="H54" s="19"/>
    </row>
    <row r="55" spans="3:15" x14ac:dyDescent="0.2">
      <c r="C55" s="19"/>
      <c r="D55" s="19"/>
      <c r="E55" s="19"/>
      <c r="F55" s="19"/>
      <c r="G55" s="19"/>
      <c r="H55" s="19"/>
    </row>
    <row r="56" spans="3:15" x14ac:dyDescent="0.2">
      <c r="C56" s="19"/>
      <c r="D56" s="19"/>
      <c r="E56" s="19"/>
      <c r="F56" s="19"/>
    </row>
    <row r="57" spans="3:15" x14ac:dyDescent="0.2">
      <c r="C57" s="19"/>
      <c r="D57" s="19"/>
      <c r="E57" s="19"/>
      <c r="F57" s="19"/>
    </row>
    <row r="58" spans="3:15" x14ac:dyDescent="0.2">
      <c r="C58" s="19"/>
      <c r="D58" s="19"/>
      <c r="E58" s="19"/>
      <c r="F58" s="19"/>
    </row>
    <row r="59" spans="3:15" x14ac:dyDescent="0.2">
      <c r="G59" s="21"/>
      <c r="H59" s="21"/>
      <c r="I59" s="21"/>
      <c r="J59" s="21"/>
      <c r="K59" s="21"/>
      <c r="L59" s="21"/>
      <c r="M59" s="21"/>
      <c r="N59" s="21"/>
      <c r="O59" s="21"/>
    </row>
    <row r="60" spans="3:15" x14ac:dyDescent="0.2">
      <c r="C60" s="19"/>
      <c r="D60" s="19"/>
      <c r="G60" s="21"/>
      <c r="H60" s="21"/>
      <c r="I60" s="21"/>
      <c r="J60" s="21"/>
      <c r="K60" s="21"/>
      <c r="L60" s="21"/>
      <c r="M60" s="21"/>
      <c r="N60" s="21"/>
      <c r="O60" s="21"/>
    </row>
    <row r="61" spans="3:15" x14ac:dyDescent="0.2">
      <c r="C61" s="19"/>
      <c r="D61" s="19"/>
      <c r="G61" s="21"/>
      <c r="H61" s="21"/>
      <c r="I61" s="21"/>
      <c r="J61" s="21"/>
      <c r="K61" s="21"/>
      <c r="L61" s="21"/>
      <c r="M61" s="21"/>
      <c r="N61" s="21"/>
      <c r="O61" s="21"/>
    </row>
    <row r="62" spans="3:15" x14ac:dyDescent="0.2">
      <c r="C62" s="20"/>
      <c r="D62" s="20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</row>
    <row r="63" spans="3:15" x14ac:dyDescent="0.2">
      <c r="C63" s="20"/>
      <c r="D63" s="20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</row>
    <row r="64" spans="3:15" x14ac:dyDescent="0.2">
      <c r="C64" s="20"/>
      <c r="D64" s="20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</row>
    <row r="65" spans="3:15" x14ac:dyDescent="0.2">
      <c r="C65" s="20"/>
      <c r="D65" s="20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</row>
    <row r="66" spans="3:15" x14ac:dyDescent="0.2">
      <c r="C66" s="20"/>
      <c r="D66" s="20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</row>
    <row r="67" spans="3:15" x14ac:dyDescent="0.2">
      <c r="C67" s="20"/>
      <c r="D67" s="20"/>
      <c r="E67" s="21"/>
      <c r="F67" s="21"/>
      <c r="G67" s="22"/>
      <c r="H67" s="22"/>
      <c r="I67" s="22"/>
      <c r="J67" s="22"/>
      <c r="K67" s="22"/>
      <c r="L67" s="22"/>
      <c r="M67" s="22"/>
      <c r="N67" s="22"/>
      <c r="O67" s="22"/>
    </row>
    <row r="68" spans="3:15" x14ac:dyDescent="0.2">
      <c r="C68" s="20"/>
      <c r="D68" s="20"/>
      <c r="E68" s="21"/>
      <c r="F68" s="21"/>
    </row>
    <row r="69" spans="3:15" x14ac:dyDescent="0.2">
      <c r="C69" s="20"/>
      <c r="D69" s="20"/>
      <c r="E69" s="21"/>
      <c r="F69" s="21"/>
    </row>
    <row r="70" spans="3:15" x14ac:dyDescent="0.2">
      <c r="C70" s="19"/>
      <c r="D70" s="19"/>
      <c r="E70" s="22"/>
      <c r="F70" s="22"/>
    </row>
    <row r="71" spans="3:15" x14ac:dyDescent="0.2">
      <c r="C71" s="19"/>
      <c r="D71" s="19"/>
    </row>
    <row r="72" spans="3:15" x14ac:dyDescent="0.2">
      <c r="C72" s="19"/>
      <c r="D72" s="19"/>
    </row>
    <row r="73" spans="3:15" x14ac:dyDescent="0.2">
      <c r="C73" s="19"/>
      <c r="D73" s="19"/>
    </row>
    <row r="74" spans="3:15" x14ac:dyDescent="0.2">
      <c r="C74" s="19"/>
      <c r="D74" s="19"/>
    </row>
    <row r="75" spans="3:15" x14ac:dyDescent="0.2">
      <c r="C75" s="19"/>
      <c r="D75" s="19"/>
    </row>
  </sheetData>
  <mergeCells count="6">
    <mergeCell ref="D27:E27"/>
    <mergeCell ref="C4:D4"/>
    <mergeCell ref="C7:E7"/>
    <mergeCell ref="C10:E10"/>
    <mergeCell ref="C14:E14"/>
    <mergeCell ref="C20:E20"/>
  </mergeCells>
  <conditionalFormatting sqref="C1:F3 C5:F5 C6:E6 F6:F30 C7 C8:E9 C10 C11:E13 C14 C15:E19 C20 C21:E26 C27:D27 C28:E30 C31:F1048576">
    <cfRule type="containsText" dxfId="26" priority="1" operator="containsText" text="Yes">
      <formula>NOT(ISERROR(SEARCH("Yes",C1)))</formula>
    </cfRule>
  </conditionalFormatting>
  <dataValidations count="1">
    <dataValidation type="list" allowBlank="1" showInputMessage="1" showErrorMessage="1" sqref="C21:F26 C28:F29 C11:F13 C8:F9 C15:F19" xr:uid="{D4DCEDC8-F85E-C64C-BACE-E7642D3E6CC4}">
      <formula1>$I$11:$I$13</formula1>
    </dataValidation>
  </dataValidations>
  <pageMargins left="1" right="1" top="1" bottom="1" header="0.5" footer="0.5"/>
  <pageSetup paperSize="9" scale="43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33A41-7EF1-524C-ACA7-4045E9B1C668}">
  <sheetPr>
    <pageSetUpPr fitToPage="1"/>
  </sheetPr>
  <dimension ref="B2:Q75"/>
  <sheetViews>
    <sheetView showGridLines="0" view="pageBreakPreview" zoomScale="50" zoomScaleNormal="50" workbookViewId="0">
      <selection activeCell="L11" sqref="L11"/>
    </sheetView>
  </sheetViews>
  <sheetFormatPr baseColWidth="10" defaultColWidth="11.1640625" defaultRowHeight="16" x14ac:dyDescent="0.2"/>
  <cols>
    <col min="2" max="2" width="64.5" customWidth="1"/>
    <col min="3" max="4" width="24.33203125" customWidth="1"/>
    <col min="5" max="5" width="7.6640625" customWidth="1"/>
    <col min="6" max="6" width="23.33203125" customWidth="1"/>
    <col min="7" max="7" width="25.1640625" customWidth="1"/>
    <col min="8" max="8" width="15.83203125" customWidth="1"/>
  </cols>
  <sheetData>
    <row r="2" spans="2:8" ht="30" x14ac:dyDescent="0.3">
      <c r="B2" s="1"/>
      <c r="C2" s="1"/>
      <c r="D2" s="1"/>
      <c r="E2" s="1"/>
      <c r="F2" s="1"/>
      <c r="G2" s="1"/>
      <c r="H2" s="1"/>
    </row>
    <row r="3" spans="2:8" ht="30" x14ac:dyDescent="0.3">
      <c r="B3" s="1"/>
      <c r="C3" s="1"/>
      <c r="D3" s="1"/>
      <c r="E3" s="1"/>
      <c r="F3" s="1"/>
      <c r="G3" s="1"/>
      <c r="H3" s="1"/>
    </row>
    <row r="4" spans="2:8" ht="31" x14ac:dyDescent="0.35">
      <c r="B4" s="65"/>
      <c r="C4" s="166" t="s">
        <v>56</v>
      </c>
      <c r="D4" s="166"/>
      <c r="E4" s="65"/>
      <c r="F4" s="166" t="s">
        <v>57</v>
      </c>
      <c r="G4" s="166"/>
      <c r="H4" s="65"/>
    </row>
    <row r="5" spans="2:8" ht="31" thickBot="1" x14ac:dyDescent="0.35">
      <c r="B5" s="1"/>
      <c r="C5" s="1"/>
      <c r="D5" s="1"/>
      <c r="E5" s="1"/>
      <c r="F5" s="1"/>
      <c r="G5" s="1"/>
      <c r="H5" s="1"/>
    </row>
    <row r="6" spans="2:8" ht="81" customHeight="1" thickBot="1" x14ac:dyDescent="0.35">
      <c r="B6" s="1"/>
      <c r="C6" s="100"/>
      <c r="D6" s="100"/>
      <c r="E6" s="140"/>
      <c r="F6" s="135"/>
      <c r="G6" s="130"/>
      <c r="H6" s="88"/>
    </row>
    <row r="7" spans="2:8" ht="32" thickBot="1" x14ac:dyDescent="0.4">
      <c r="B7" s="112" t="s">
        <v>3</v>
      </c>
      <c r="C7" s="154">
        <v>6119000</v>
      </c>
      <c r="D7" s="155"/>
      <c r="E7" s="141"/>
      <c r="F7" s="170">
        <v>6100000</v>
      </c>
      <c r="G7" s="171"/>
      <c r="H7" s="128"/>
    </row>
    <row r="8" spans="2:8" ht="31" x14ac:dyDescent="0.2">
      <c r="B8" s="109" t="s">
        <v>4</v>
      </c>
      <c r="C8" s="101" t="s">
        <v>5</v>
      </c>
      <c r="D8" s="102" t="s">
        <v>5</v>
      </c>
      <c r="E8" s="142"/>
      <c r="F8" s="129" t="s">
        <v>5</v>
      </c>
      <c r="G8" s="131" t="s">
        <v>5</v>
      </c>
      <c r="H8" s="129"/>
    </row>
    <row r="9" spans="2:8" ht="32" thickBot="1" x14ac:dyDescent="0.4">
      <c r="B9" s="110" t="s">
        <v>6</v>
      </c>
      <c r="C9" s="115" t="s">
        <v>5</v>
      </c>
      <c r="D9" s="116" t="s">
        <v>5</v>
      </c>
      <c r="E9" s="142"/>
      <c r="F9" s="136" t="s">
        <v>5</v>
      </c>
      <c r="G9" s="121" t="s">
        <v>5</v>
      </c>
      <c r="H9" s="129"/>
    </row>
    <row r="10" spans="2:8" ht="32" thickBot="1" x14ac:dyDescent="0.4">
      <c r="B10" s="112" t="s">
        <v>7</v>
      </c>
      <c r="C10" s="172">
        <v>3100000</v>
      </c>
      <c r="D10" s="170"/>
      <c r="E10" s="141"/>
      <c r="F10" s="170">
        <v>3000000</v>
      </c>
      <c r="G10" s="171"/>
      <c r="H10" s="128"/>
    </row>
    <row r="11" spans="2:8" ht="31" x14ac:dyDescent="0.35">
      <c r="B11" s="110" t="s">
        <v>8</v>
      </c>
      <c r="C11" s="117" t="s">
        <v>5</v>
      </c>
      <c r="D11" s="118" t="s">
        <v>5</v>
      </c>
      <c r="E11" s="142"/>
      <c r="F11" s="137" t="s">
        <v>5</v>
      </c>
      <c r="G11" s="131" t="s">
        <v>5</v>
      </c>
      <c r="H11" s="129"/>
    </row>
    <row r="12" spans="2:8" ht="31" x14ac:dyDescent="0.35">
      <c r="B12" s="110" t="s">
        <v>9</v>
      </c>
      <c r="C12" s="101" t="s">
        <v>5</v>
      </c>
      <c r="D12" s="102" t="s">
        <v>5</v>
      </c>
      <c r="E12" s="142"/>
      <c r="F12" s="129" t="s">
        <v>5</v>
      </c>
      <c r="G12" s="120" t="s">
        <v>5</v>
      </c>
      <c r="H12" s="129"/>
    </row>
    <row r="13" spans="2:8" ht="32" thickBot="1" x14ac:dyDescent="0.4">
      <c r="B13" s="110" t="s">
        <v>10</v>
      </c>
      <c r="C13" s="101" t="s">
        <v>5</v>
      </c>
      <c r="D13" s="102" t="s">
        <v>5</v>
      </c>
      <c r="E13" s="142"/>
      <c r="F13" s="129" t="s">
        <v>5</v>
      </c>
      <c r="G13" s="120" t="s">
        <v>5</v>
      </c>
      <c r="H13" s="129"/>
    </row>
    <row r="14" spans="2:8" ht="32" thickBot="1" x14ac:dyDescent="0.4">
      <c r="B14" s="112" t="s">
        <v>11</v>
      </c>
      <c r="C14" s="125"/>
      <c r="D14" s="126"/>
      <c r="E14" s="141"/>
      <c r="F14" s="138"/>
      <c r="G14" s="132"/>
      <c r="H14" s="128"/>
    </row>
    <row r="15" spans="2:8" ht="31" x14ac:dyDescent="0.35">
      <c r="B15" s="110" t="s">
        <v>8</v>
      </c>
      <c r="C15" s="101"/>
      <c r="D15" s="102"/>
      <c r="E15" s="142"/>
      <c r="F15" s="129"/>
      <c r="G15" s="120"/>
      <c r="H15" s="129"/>
    </row>
    <row r="16" spans="2:8" ht="31" x14ac:dyDescent="0.35">
      <c r="B16" s="110" t="s">
        <v>9</v>
      </c>
      <c r="C16" s="101"/>
      <c r="D16" s="102"/>
      <c r="E16" s="142"/>
      <c r="F16" s="129"/>
      <c r="G16" s="120"/>
      <c r="H16" s="129"/>
    </row>
    <row r="17" spans="2:13" ht="31" x14ac:dyDescent="0.35">
      <c r="B17" s="110" t="s">
        <v>12</v>
      </c>
      <c r="C17" s="101"/>
      <c r="D17" s="102"/>
      <c r="E17" s="142"/>
      <c r="F17" s="129"/>
      <c r="G17" s="120"/>
      <c r="H17" s="129"/>
    </row>
    <row r="18" spans="2:13" ht="31" x14ac:dyDescent="0.35">
      <c r="B18" s="110" t="s">
        <v>14</v>
      </c>
      <c r="C18" s="101"/>
      <c r="D18" s="102"/>
      <c r="E18" s="142"/>
      <c r="F18" s="129"/>
      <c r="G18" s="120"/>
      <c r="H18" s="129"/>
    </row>
    <row r="19" spans="2:13" ht="32" thickBot="1" x14ac:dyDescent="0.4">
      <c r="B19" s="110" t="s">
        <v>15</v>
      </c>
      <c r="C19" s="115"/>
      <c r="D19" s="116"/>
      <c r="E19" s="142"/>
      <c r="F19" s="136"/>
      <c r="G19" s="121"/>
      <c r="H19" s="129"/>
    </row>
    <row r="20" spans="2:13" ht="32" thickBot="1" x14ac:dyDescent="0.4">
      <c r="B20" s="112" t="s">
        <v>16</v>
      </c>
      <c r="C20" s="174">
        <v>2185000</v>
      </c>
      <c r="D20" s="175"/>
      <c r="E20" s="141"/>
      <c r="F20" s="170">
        <v>2185000</v>
      </c>
      <c r="G20" s="171"/>
      <c r="H20" s="128"/>
    </row>
    <row r="21" spans="2:13" ht="31" x14ac:dyDescent="0.2">
      <c r="B21" s="111" t="s">
        <v>17</v>
      </c>
      <c r="C21" s="104" t="s">
        <v>5</v>
      </c>
      <c r="D21" s="127" t="s">
        <v>5</v>
      </c>
      <c r="E21" s="142"/>
      <c r="F21" s="129" t="s">
        <v>5</v>
      </c>
      <c r="G21" s="131" t="s">
        <v>5</v>
      </c>
      <c r="H21" s="129"/>
    </row>
    <row r="22" spans="2:13" ht="31" x14ac:dyDescent="0.35">
      <c r="B22" s="110" t="s">
        <v>18</v>
      </c>
      <c r="C22" s="101" t="s">
        <v>5</v>
      </c>
      <c r="D22" s="102" t="s">
        <v>5</v>
      </c>
      <c r="E22" s="142"/>
      <c r="F22" s="129" t="s">
        <v>5</v>
      </c>
      <c r="G22" s="120" t="s">
        <v>5</v>
      </c>
      <c r="H22" s="129"/>
    </row>
    <row r="23" spans="2:13" ht="31" x14ac:dyDescent="0.2">
      <c r="B23" s="111" t="s">
        <v>55</v>
      </c>
      <c r="C23" s="101" t="s">
        <v>5</v>
      </c>
      <c r="D23" s="102"/>
      <c r="E23" s="142"/>
      <c r="F23" s="129" t="s">
        <v>5</v>
      </c>
      <c r="G23" s="120"/>
      <c r="H23" s="129"/>
    </row>
    <row r="24" spans="2:13" ht="31" x14ac:dyDescent="0.2">
      <c r="B24" s="111" t="s">
        <v>42</v>
      </c>
      <c r="C24" s="101"/>
      <c r="D24" s="101" t="s">
        <v>5</v>
      </c>
      <c r="E24" s="142"/>
      <c r="F24" s="129"/>
      <c r="G24" s="120" t="s">
        <v>5</v>
      </c>
      <c r="H24" s="129"/>
    </row>
    <row r="25" spans="2:13" ht="31" x14ac:dyDescent="0.35">
      <c r="B25" s="111" t="s">
        <v>52</v>
      </c>
      <c r="C25" s="101" t="s">
        <v>5</v>
      </c>
      <c r="D25" s="101"/>
      <c r="E25" s="142"/>
      <c r="F25" s="129" t="s">
        <v>5</v>
      </c>
      <c r="G25" s="120"/>
      <c r="H25" s="129"/>
      <c r="M25" s="45" t="s">
        <v>32</v>
      </c>
    </row>
    <row r="26" spans="2:13" ht="32" thickBot="1" x14ac:dyDescent="0.4">
      <c r="B26" s="110" t="s">
        <v>10</v>
      </c>
      <c r="C26" s="107" t="s">
        <v>5</v>
      </c>
      <c r="D26" s="107" t="s">
        <v>5</v>
      </c>
      <c r="E26" s="142"/>
      <c r="F26" s="129" t="s">
        <v>5</v>
      </c>
      <c r="G26" s="120" t="s">
        <v>5</v>
      </c>
      <c r="H26" s="129"/>
    </row>
    <row r="27" spans="2:13" ht="32" thickBot="1" x14ac:dyDescent="0.4">
      <c r="B27" s="112" t="s">
        <v>38</v>
      </c>
      <c r="C27" s="107"/>
      <c r="D27" s="124"/>
      <c r="E27" s="142"/>
      <c r="F27" s="139"/>
      <c r="G27" s="133"/>
      <c r="H27" s="129"/>
    </row>
    <row r="28" spans="2:13" ht="31" x14ac:dyDescent="0.35">
      <c r="B28" s="110" t="s">
        <v>23</v>
      </c>
      <c r="C28" s="104" t="s">
        <v>5</v>
      </c>
      <c r="D28" s="102"/>
      <c r="E28" s="142"/>
      <c r="F28" s="129" t="s">
        <v>5</v>
      </c>
      <c r="G28" s="131"/>
      <c r="H28" s="129"/>
    </row>
    <row r="29" spans="2:13" ht="32" thickBot="1" x14ac:dyDescent="0.4">
      <c r="B29" s="110" t="s">
        <v>24</v>
      </c>
      <c r="C29" s="116"/>
      <c r="D29" s="116"/>
      <c r="E29" s="143"/>
      <c r="F29" s="136"/>
      <c r="G29" s="121"/>
      <c r="H29" s="129"/>
    </row>
    <row r="30" spans="2:13" ht="31" x14ac:dyDescent="0.2">
      <c r="B30" s="114" t="s">
        <v>25</v>
      </c>
      <c r="C30" s="113">
        <v>2028</v>
      </c>
      <c r="D30" s="113">
        <v>2016</v>
      </c>
      <c r="E30" s="113"/>
      <c r="F30" s="113">
        <f>1728-129</f>
        <v>1599</v>
      </c>
      <c r="G30" s="113">
        <v>1611</v>
      </c>
      <c r="H30" s="134"/>
    </row>
    <row r="31" spans="2:13" ht="30" x14ac:dyDescent="0.3">
      <c r="B31" s="1"/>
      <c r="C31" s="1"/>
      <c r="D31" s="1"/>
      <c r="E31" s="1"/>
      <c r="F31" s="1"/>
      <c r="G31" s="1"/>
      <c r="H31" s="1"/>
    </row>
    <row r="43" spans="3:10" x14ac:dyDescent="0.2">
      <c r="I43" s="19"/>
      <c r="J43" s="19"/>
    </row>
    <row r="44" spans="3:10" x14ac:dyDescent="0.2">
      <c r="I44" s="19"/>
      <c r="J44" s="19"/>
    </row>
    <row r="45" spans="3:10" x14ac:dyDescent="0.2">
      <c r="I45" s="19"/>
      <c r="J45" s="19"/>
    </row>
    <row r="46" spans="3:10" x14ac:dyDescent="0.2">
      <c r="C46" s="19"/>
      <c r="D46" s="19"/>
      <c r="E46" s="19"/>
      <c r="F46" s="19"/>
      <c r="G46" s="19"/>
      <c r="H46" s="19"/>
      <c r="I46" s="19"/>
      <c r="J46" s="19"/>
    </row>
    <row r="47" spans="3:10" x14ac:dyDescent="0.2">
      <c r="C47" s="19"/>
      <c r="D47" s="19"/>
      <c r="E47" s="19"/>
      <c r="F47" s="19"/>
      <c r="G47" s="19"/>
      <c r="H47" s="19"/>
      <c r="I47" s="19"/>
      <c r="J47" s="19"/>
    </row>
    <row r="48" spans="3:10" x14ac:dyDescent="0.2">
      <c r="C48" s="19"/>
      <c r="D48" s="19"/>
      <c r="E48" s="19"/>
      <c r="F48" s="19"/>
      <c r="G48" s="19"/>
      <c r="H48" s="19"/>
      <c r="I48" s="19"/>
      <c r="J48" s="19"/>
    </row>
    <row r="49" spans="3:17" x14ac:dyDescent="0.2">
      <c r="C49" s="19"/>
      <c r="D49" s="19"/>
      <c r="E49" s="19"/>
      <c r="F49" s="19"/>
      <c r="G49" s="19"/>
      <c r="H49" s="19"/>
      <c r="I49" s="19"/>
      <c r="J49" s="19"/>
    </row>
    <row r="50" spans="3:17" x14ac:dyDescent="0.2">
      <c r="C50" s="19"/>
      <c r="D50" s="19"/>
      <c r="E50" s="19"/>
      <c r="F50" s="19"/>
      <c r="G50" s="19"/>
      <c r="H50" s="19"/>
      <c r="I50" s="19"/>
      <c r="J50" s="19"/>
    </row>
    <row r="51" spans="3:17" x14ac:dyDescent="0.2">
      <c r="C51" s="19"/>
      <c r="D51" s="19"/>
      <c r="E51" s="19"/>
      <c r="F51" s="19"/>
      <c r="G51" s="19"/>
      <c r="H51" s="19"/>
      <c r="I51" s="19"/>
      <c r="J51" s="19"/>
    </row>
    <row r="52" spans="3:17" x14ac:dyDescent="0.2">
      <c r="C52" s="19"/>
      <c r="D52" s="19"/>
      <c r="E52" s="19"/>
      <c r="F52" s="19"/>
      <c r="G52" s="19"/>
      <c r="H52" s="19"/>
      <c r="I52" s="19"/>
      <c r="J52" s="19"/>
    </row>
    <row r="53" spans="3:17" x14ac:dyDescent="0.2">
      <c r="C53" s="19"/>
      <c r="D53" s="19"/>
      <c r="E53" s="19"/>
      <c r="F53" s="19"/>
      <c r="G53" s="19"/>
      <c r="H53" s="19"/>
      <c r="I53" s="19"/>
      <c r="J53" s="19"/>
    </row>
    <row r="54" spans="3:17" x14ac:dyDescent="0.2">
      <c r="C54" s="19"/>
      <c r="D54" s="19"/>
      <c r="E54" s="19"/>
      <c r="F54" s="19"/>
      <c r="G54" s="19"/>
      <c r="H54" s="19"/>
      <c r="I54" s="19"/>
      <c r="J54" s="19"/>
    </row>
    <row r="55" spans="3:17" x14ac:dyDescent="0.2">
      <c r="C55" s="19"/>
      <c r="D55" s="19"/>
      <c r="E55" s="19"/>
      <c r="F55" s="19"/>
      <c r="G55" s="19"/>
      <c r="H55" s="19"/>
      <c r="I55" s="19"/>
      <c r="J55" s="19"/>
    </row>
    <row r="56" spans="3:17" x14ac:dyDescent="0.2">
      <c r="C56" s="19"/>
      <c r="D56" s="19"/>
      <c r="E56" s="19"/>
      <c r="F56" s="19"/>
      <c r="G56" s="19"/>
      <c r="H56" s="19"/>
    </row>
    <row r="57" spans="3:17" x14ac:dyDescent="0.2">
      <c r="C57" s="19"/>
      <c r="D57" s="19"/>
      <c r="E57" s="19"/>
      <c r="F57" s="19"/>
      <c r="G57" s="19"/>
      <c r="H57" s="19"/>
    </row>
    <row r="58" spans="3:17" x14ac:dyDescent="0.2">
      <c r="C58" s="19"/>
      <c r="D58" s="19"/>
      <c r="E58" s="19"/>
      <c r="F58" s="19"/>
      <c r="G58" s="19"/>
      <c r="H58" s="19"/>
    </row>
    <row r="59" spans="3:17" x14ac:dyDescent="0.2">
      <c r="I59" s="21"/>
      <c r="J59" s="21"/>
      <c r="K59" s="21"/>
      <c r="L59" s="21"/>
      <c r="M59" s="21"/>
      <c r="N59" s="21"/>
      <c r="O59" s="21"/>
      <c r="P59" s="21"/>
      <c r="Q59" s="21"/>
    </row>
    <row r="60" spans="3:17" x14ac:dyDescent="0.2">
      <c r="C60" s="19"/>
      <c r="D60" s="19"/>
      <c r="E60" s="19"/>
      <c r="I60" s="21"/>
      <c r="J60" s="21"/>
      <c r="K60" s="21"/>
      <c r="L60" s="21"/>
      <c r="M60" s="21"/>
      <c r="N60" s="21"/>
      <c r="O60" s="21"/>
      <c r="P60" s="21"/>
      <c r="Q60" s="21"/>
    </row>
    <row r="61" spans="3:17" x14ac:dyDescent="0.2">
      <c r="C61" s="19"/>
      <c r="D61" s="19"/>
      <c r="E61" s="19"/>
      <c r="I61" s="21"/>
      <c r="J61" s="21"/>
      <c r="K61" s="21"/>
      <c r="L61" s="21"/>
      <c r="M61" s="21"/>
      <c r="N61" s="21"/>
      <c r="O61" s="21"/>
      <c r="P61" s="21"/>
      <c r="Q61" s="21"/>
    </row>
    <row r="62" spans="3:17" x14ac:dyDescent="0.2">
      <c r="C62" s="20"/>
      <c r="D62" s="20"/>
      <c r="E62" s="20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</row>
    <row r="63" spans="3:17" x14ac:dyDescent="0.2">
      <c r="C63" s="20"/>
      <c r="D63" s="20"/>
      <c r="E63" s="20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</row>
    <row r="64" spans="3:17" x14ac:dyDescent="0.2">
      <c r="C64" s="20"/>
      <c r="D64" s="20"/>
      <c r="E64" s="20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</row>
    <row r="65" spans="3:17" x14ac:dyDescent="0.2">
      <c r="C65" s="20"/>
      <c r="D65" s="20"/>
      <c r="E65" s="20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</row>
    <row r="66" spans="3:17" x14ac:dyDescent="0.2">
      <c r="C66" s="20"/>
      <c r="D66" s="20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</row>
    <row r="67" spans="3:17" x14ac:dyDescent="0.2">
      <c r="C67" s="20"/>
      <c r="D67" s="20"/>
      <c r="E67" s="21"/>
      <c r="F67" s="21"/>
      <c r="G67" s="21"/>
      <c r="H67" s="21"/>
      <c r="I67" s="22"/>
      <c r="J67" s="22"/>
      <c r="K67" s="22"/>
      <c r="L67" s="22"/>
      <c r="M67" s="22"/>
      <c r="N67" s="22"/>
      <c r="O67" s="22"/>
      <c r="P67" s="22"/>
      <c r="Q67" s="22"/>
    </row>
    <row r="68" spans="3:17" x14ac:dyDescent="0.2">
      <c r="C68" s="20"/>
      <c r="D68" s="20"/>
      <c r="E68" s="21"/>
      <c r="F68" s="21"/>
      <c r="G68" s="21"/>
      <c r="H68" s="21"/>
    </row>
    <row r="69" spans="3:17" x14ac:dyDescent="0.2">
      <c r="C69" s="20"/>
      <c r="D69" s="20"/>
      <c r="E69" s="21"/>
      <c r="F69" s="21"/>
      <c r="G69" s="21"/>
      <c r="H69" s="21"/>
    </row>
    <row r="70" spans="3:17" x14ac:dyDescent="0.2">
      <c r="C70" s="19"/>
      <c r="D70" s="19"/>
      <c r="E70" s="22"/>
      <c r="F70" s="22"/>
      <c r="G70" s="22"/>
      <c r="H70" s="22"/>
    </row>
    <row r="71" spans="3:17" x14ac:dyDescent="0.2">
      <c r="C71" s="19"/>
      <c r="D71" s="19"/>
    </row>
    <row r="72" spans="3:17" x14ac:dyDescent="0.2">
      <c r="C72" s="19"/>
      <c r="D72" s="19"/>
    </row>
    <row r="73" spans="3:17" x14ac:dyDescent="0.2">
      <c r="C73" s="19"/>
      <c r="D73" s="19"/>
    </row>
    <row r="74" spans="3:17" x14ac:dyDescent="0.2">
      <c r="C74" s="19"/>
      <c r="D74" s="19"/>
    </row>
    <row r="75" spans="3:17" x14ac:dyDescent="0.2">
      <c r="C75" s="19"/>
      <c r="D75" s="19"/>
    </row>
  </sheetData>
  <mergeCells count="8">
    <mergeCell ref="C20:D20"/>
    <mergeCell ref="F20:G20"/>
    <mergeCell ref="C4:D4"/>
    <mergeCell ref="F4:G4"/>
    <mergeCell ref="C7:D7"/>
    <mergeCell ref="F7:G7"/>
    <mergeCell ref="C10:D10"/>
    <mergeCell ref="F10:G10"/>
  </mergeCells>
  <conditionalFormatting sqref="C1:H3 C5:H5 C6:G6 H6:H30 C7 E7:F7 C8:G9 C10 E10:F10 C11:G19 C20 E20:F20 C21:G30 C31:H1048576">
    <cfRule type="containsText" dxfId="25" priority="1" operator="containsText" text="Yes">
      <formula>NOT(ISERROR(SEARCH("Yes",C1)))</formula>
    </cfRule>
  </conditionalFormatting>
  <dataValidations count="1">
    <dataValidation type="list" allowBlank="1" showInputMessage="1" showErrorMessage="1" sqref="C21:H26 C28:H29 C15:H19 C8:H9 C11:H13" xr:uid="{1B0D7D30-528F-454E-9202-01532AA012C0}">
      <formula1>$K$11:$K$13</formula1>
    </dataValidation>
  </dataValidations>
  <pageMargins left="1" right="1" top="1" bottom="1" header="0.5" footer="0.5"/>
  <pageSetup paperSize="9" scale="37" orientation="landscape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649BC-9971-1E4C-AD8E-84909F7976C0}">
  <sheetPr>
    <pageSetUpPr fitToPage="1"/>
  </sheetPr>
  <dimension ref="B2:N73"/>
  <sheetViews>
    <sheetView showGridLines="0" view="pageBreakPreview" zoomScale="50" zoomScaleNormal="50" workbookViewId="0">
      <selection activeCell="C5" sqref="C5"/>
    </sheetView>
  </sheetViews>
  <sheetFormatPr baseColWidth="10" defaultColWidth="11.1640625" defaultRowHeight="16" x14ac:dyDescent="0.2"/>
  <cols>
    <col min="2" max="2" width="64.5" customWidth="1"/>
    <col min="3" max="3" width="24.33203125" customWidth="1"/>
    <col min="4" max="4" width="26.6640625" customWidth="1"/>
    <col min="5" max="5" width="23.33203125" customWidth="1"/>
  </cols>
  <sheetData>
    <row r="2" spans="2:5" ht="30" x14ac:dyDescent="0.3">
      <c r="B2" s="1"/>
      <c r="C2" s="1"/>
      <c r="D2" s="1"/>
      <c r="E2" s="1"/>
    </row>
    <row r="3" spans="2:5" ht="30" x14ac:dyDescent="0.3">
      <c r="B3" s="1"/>
      <c r="C3" s="1"/>
      <c r="D3" s="1"/>
      <c r="E3" s="1"/>
    </row>
    <row r="4" spans="2:5" ht="31" x14ac:dyDescent="0.35">
      <c r="B4" s="65"/>
      <c r="C4" s="166" t="s">
        <v>63</v>
      </c>
      <c r="D4" s="166"/>
      <c r="E4" s="166"/>
    </row>
    <row r="5" spans="2:5" ht="31" thickBot="1" x14ac:dyDescent="0.35">
      <c r="B5" s="1"/>
      <c r="C5" s="1"/>
      <c r="D5" s="1"/>
      <c r="E5" s="1"/>
    </row>
    <row r="6" spans="2:5" ht="81" customHeight="1" thickBot="1" x14ac:dyDescent="0.35">
      <c r="B6" s="1"/>
      <c r="C6" s="147"/>
      <c r="D6" s="148" t="s">
        <v>1</v>
      </c>
      <c r="E6" s="146"/>
    </row>
    <row r="7" spans="2:5" ht="32" thickBot="1" x14ac:dyDescent="0.4">
      <c r="B7" s="112" t="s">
        <v>3</v>
      </c>
      <c r="C7" s="154">
        <v>600000</v>
      </c>
      <c r="D7" s="155"/>
      <c r="E7" s="156"/>
    </row>
    <row r="8" spans="2:5" ht="31" x14ac:dyDescent="0.2">
      <c r="B8" s="109" t="s">
        <v>4</v>
      </c>
      <c r="C8" s="101" t="s">
        <v>5</v>
      </c>
      <c r="D8" s="102" t="s">
        <v>5</v>
      </c>
      <c r="E8" s="119" t="s">
        <v>5</v>
      </c>
    </row>
    <row r="9" spans="2:5" ht="32" thickBot="1" x14ac:dyDescent="0.4">
      <c r="B9" s="110" t="s">
        <v>6</v>
      </c>
      <c r="C9" s="115" t="s">
        <v>5</v>
      </c>
      <c r="D9" s="116" t="s">
        <v>5</v>
      </c>
      <c r="E9" s="108" t="s">
        <v>5</v>
      </c>
    </row>
    <row r="10" spans="2:5" ht="32" thickBot="1" x14ac:dyDescent="0.4">
      <c r="B10" s="112" t="s">
        <v>7</v>
      </c>
      <c r="C10" s="157">
        <v>600000</v>
      </c>
      <c r="D10" s="158"/>
      <c r="E10" s="159"/>
    </row>
    <row r="11" spans="2:5" ht="31" x14ac:dyDescent="0.35">
      <c r="B11" s="110" t="s">
        <v>8</v>
      </c>
      <c r="C11" s="118" t="s">
        <v>5</v>
      </c>
      <c r="D11" s="118" t="s">
        <v>5</v>
      </c>
      <c r="E11" s="131" t="s">
        <v>5</v>
      </c>
    </row>
    <row r="12" spans="2:5" ht="31" x14ac:dyDescent="0.35">
      <c r="B12" s="110" t="s">
        <v>9</v>
      </c>
      <c r="C12" s="102" t="s">
        <v>5</v>
      </c>
      <c r="D12" s="102" t="s">
        <v>5</v>
      </c>
      <c r="E12" s="120" t="s">
        <v>5</v>
      </c>
    </row>
    <row r="13" spans="2:5" ht="32" thickBot="1" x14ac:dyDescent="0.4">
      <c r="B13" s="110" t="s">
        <v>10</v>
      </c>
      <c r="C13" s="116"/>
      <c r="D13" s="116"/>
      <c r="E13" s="121"/>
    </row>
    <row r="14" spans="2:5" ht="32" thickBot="1" x14ac:dyDescent="0.4">
      <c r="B14" s="112" t="s">
        <v>11</v>
      </c>
      <c r="C14" s="160">
        <v>19570</v>
      </c>
      <c r="D14" s="161"/>
      <c r="E14" s="162"/>
    </row>
    <row r="15" spans="2:5" ht="31" x14ac:dyDescent="0.35">
      <c r="B15" s="110" t="s">
        <v>8</v>
      </c>
      <c r="C15" s="119" t="s">
        <v>5</v>
      </c>
      <c r="D15" s="144" t="s">
        <v>5</v>
      </c>
      <c r="E15" s="144" t="s">
        <v>5</v>
      </c>
    </row>
    <row r="16" spans="2:5" ht="31" x14ac:dyDescent="0.35">
      <c r="B16" s="110" t="s">
        <v>9</v>
      </c>
      <c r="C16" s="103" t="s">
        <v>5</v>
      </c>
      <c r="D16" s="106" t="s">
        <v>5</v>
      </c>
      <c r="E16" s="106" t="s">
        <v>5</v>
      </c>
    </row>
    <row r="17" spans="2:14" ht="31" x14ac:dyDescent="0.35">
      <c r="B17" s="110" t="s">
        <v>12</v>
      </c>
      <c r="C17" s="103"/>
      <c r="D17" s="129"/>
      <c r="E17" s="105"/>
    </row>
    <row r="18" spans="2:14" ht="32" thickBot="1" x14ac:dyDescent="0.4">
      <c r="B18" s="110" t="s">
        <v>14</v>
      </c>
      <c r="C18" s="108"/>
      <c r="D18" s="129"/>
      <c r="E18" s="105"/>
    </row>
    <row r="19" spans="2:14" ht="32" thickBot="1" x14ac:dyDescent="0.4">
      <c r="B19" s="112" t="s">
        <v>16</v>
      </c>
      <c r="C19" s="157">
        <v>258000</v>
      </c>
      <c r="D19" s="164"/>
      <c r="E19" s="165"/>
    </row>
    <row r="20" spans="2:14" ht="31" x14ac:dyDescent="0.2">
      <c r="B20" s="111" t="s">
        <v>17</v>
      </c>
      <c r="C20" s="119" t="s">
        <v>5</v>
      </c>
      <c r="D20" s="144" t="s">
        <v>5</v>
      </c>
      <c r="E20" s="144" t="s">
        <v>5</v>
      </c>
    </row>
    <row r="21" spans="2:14" ht="31" x14ac:dyDescent="0.2">
      <c r="B21" s="111" t="s">
        <v>42</v>
      </c>
      <c r="C21" s="103"/>
      <c r="D21" s="106" t="s">
        <v>5</v>
      </c>
      <c r="E21" s="106" t="s">
        <v>5</v>
      </c>
    </row>
    <row r="22" spans="2:14" ht="31" x14ac:dyDescent="0.35">
      <c r="B22" s="111" t="s">
        <v>52</v>
      </c>
      <c r="C22" s="103" t="s">
        <v>5</v>
      </c>
      <c r="D22" s="106"/>
      <c r="E22" s="106" t="s">
        <v>5</v>
      </c>
      <c r="J22" s="45" t="s">
        <v>32</v>
      </c>
    </row>
    <row r="23" spans="2:14" ht="31" x14ac:dyDescent="0.35">
      <c r="B23" s="111" t="s">
        <v>55</v>
      </c>
      <c r="C23" s="103" t="s">
        <v>5</v>
      </c>
      <c r="D23" s="106"/>
      <c r="E23" s="106"/>
      <c r="J23" s="45" t="e">
        <f>#REF!</f>
        <v>#REF!</v>
      </c>
      <c r="K23" s="45" t="str">
        <f>D6</f>
        <v>Momentum</v>
      </c>
      <c r="L23" s="45">
        <f>E6</f>
        <v>0</v>
      </c>
      <c r="M23" s="45" t="e">
        <f>#REF!</f>
        <v>#REF!</v>
      </c>
      <c r="N23" s="45" t="e">
        <f>#REF!</f>
        <v>#REF!</v>
      </c>
    </row>
    <row r="24" spans="2:14" ht="32" thickBot="1" x14ac:dyDescent="0.4">
      <c r="B24" s="110" t="s">
        <v>10</v>
      </c>
      <c r="C24" s="108" t="s">
        <v>5</v>
      </c>
      <c r="D24" s="123" t="s">
        <v>5</v>
      </c>
      <c r="E24" s="123" t="s">
        <v>5</v>
      </c>
    </row>
    <row r="25" spans="2:14" ht="32" thickBot="1" x14ac:dyDescent="0.4">
      <c r="B25" s="112" t="s">
        <v>38</v>
      </c>
      <c r="C25" s="107"/>
      <c r="D25" s="124"/>
      <c r="E25" s="123"/>
    </row>
    <row r="26" spans="2:14" ht="31" x14ac:dyDescent="0.35">
      <c r="B26" s="110" t="s">
        <v>23</v>
      </c>
      <c r="C26" s="101"/>
      <c r="D26" s="102"/>
      <c r="E26" s="119"/>
    </row>
    <row r="27" spans="2:14" ht="32" thickBot="1" x14ac:dyDescent="0.4">
      <c r="B27" s="110" t="s">
        <v>24</v>
      </c>
      <c r="C27" s="107"/>
      <c r="D27" s="145"/>
      <c r="E27" s="108"/>
    </row>
    <row r="28" spans="2:14" ht="31" x14ac:dyDescent="0.2">
      <c r="B28" s="114" t="s">
        <v>25</v>
      </c>
      <c r="C28" s="113">
        <v>1295</v>
      </c>
      <c r="D28" s="113">
        <v>1234</v>
      </c>
      <c r="E28" s="113">
        <v>1374</v>
      </c>
    </row>
    <row r="29" spans="2:14" ht="30" x14ac:dyDescent="0.3">
      <c r="B29" s="1"/>
      <c r="C29" s="1"/>
      <c r="D29" s="1"/>
      <c r="E29" s="1"/>
    </row>
    <row r="41" spans="3:7" x14ac:dyDescent="0.2">
      <c r="F41" s="19"/>
      <c r="G41" s="19"/>
    </row>
    <row r="42" spans="3:7" x14ac:dyDescent="0.2">
      <c r="F42" s="19"/>
      <c r="G42" s="19"/>
    </row>
    <row r="43" spans="3:7" x14ac:dyDescent="0.2">
      <c r="F43" s="19"/>
      <c r="G43" s="19"/>
    </row>
    <row r="44" spans="3:7" x14ac:dyDescent="0.2">
      <c r="C44" s="19"/>
      <c r="D44" s="19"/>
      <c r="E44" s="19"/>
      <c r="F44" s="19"/>
      <c r="G44" s="19"/>
    </row>
    <row r="45" spans="3:7" x14ac:dyDescent="0.2">
      <c r="C45" s="19"/>
      <c r="D45" s="19"/>
      <c r="E45" s="19"/>
      <c r="F45" s="19"/>
      <c r="G45" s="19"/>
    </row>
    <row r="46" spans="3:7" x14ac:dyDescent="0.2">
      <c r="C46" s="19"/>
      <c r="D46" s="19"/>
      <c r="E46" s="19"/>
      <c r="F46" s="19"/>
      <c r="G46" s="19"/>
    </row>
    <row r="47" spans="3:7" x14ac:dyDescent="0.2">
      <c r="C47" s="19"/>
      <c r="D47" s="19"/>
      <c r="E47" s="19"/>
      <c r="F47" s="19"/>
      <c r="G47" s="19"/>
    </row>
    <row r="48" spans="3:7" x14ac:dyDescent="0.2">
      <c r="C48" s="19"/>
      <c r="D48" s="19"/>
      <c r="E48" s="19"/>
      <c r="F48" s="19"/>
      <c r="G48" s="19"/>
    </row>
    <row r="49" spans="3:14" x14ac:dyDescent="0.2">
      <c r="C49" s="19"/>
      <c r="D49" s="19"/>
      <c r="E49" s="19"/>
      <c r="F49" s="19"/>
      <c r="G49" s="19"/>
    </row>
    <row r="50" spans="3:14" x14ac:dyDescent="0.2">
      <c r="C50" s="19"/>
      <c r="D50" s="19"/>
      <c r="E50" s="19"/>
      <c r="F50" s="19"/>
      <c r="G50" s="19"/>
    </row>
    <row r="51" spans="3:14" x14ac:dyDescent="0.2">
      <c r="C51" s="19"/>
      <c r="D51" s="19"/>
      <c r="E51" s="19"/>
      <c r="F51" s="19"/>
      <c r="G51" s="19"/>
    </row>
    <row r="52" spans="3:14" x14ac:dyDescent="0.2">
      <c r="C52" s="19"/>
      <c r="D52" s="19"/>
      <c r="E52" s="19"/>
      <c r="F52" s="19"/>
      <c r="G52" s="19"/>
    </row>
    <row r="53" spans="3:14" x14ac:dyDescent="0.2">
      <c r="C53" s="19"/>
      <c r="D53" s="19"/>
      <c r="E53" s="19"/>
      <c r="F53" s="19"/>
      <c r="G53" s="19"/>
    </row>
    <row r="54" spans="3:14" x14ac:dyDescent="0.2">
      <c r="C54" s="19"/>
      <c r="D54" s="19"/>
      <c r="E54" s="19"/>
    </row>
    <row r="55" spans="3:14" x14ac:dyDescent="0.2">
      <c r="C55" s="19"/>
      <c r="D55" s="19"/>
      <c r="E55" s="19"/>
    </row>
    <row r="56" spans="3:14" x14ac:dyDescent="0.2">
      <c r="C56" s="19"/>
      <c r="D56" s="19"/>
      <c r="E56" s="19"/>
    </row>
    <row r="57" spans="3:14" x14ac:dyDescent="0.2">
      <c r="F57" s="21"/>
      <c r="G57" s="21"/>
      <c r="H57" s="21"/>
      <c r="I57" s="21"/>
      <c r="J57" s="21"/>
      <c r="K57" s="21"/>
      <c r="L57" s="21"/>
      <c r="M57" s="21"/>
      <c r="N57" s="21"/>
    </row>
    <row r="58" spans="3:14" x14ac:dyDescent="0.2">
      <c r="C58" s="19"/>
      <c r="D58" s="19"/>
      <c r="F58" s="21"/>
      <c r="G58" s="21"/>
      <c r="H58" s="21"/>
      <c r="I58" s="21"/>
      <c r="J58" s="21"/>
      <c r="K58" s="21"/>
      <c r="L58" s="21"/>
      <c r="M58" s="21"/>
      <c r="N58" s="21"/>
    </row>
    <row r="59" spans="3:14" x14ac:dyDescent="0.2">
      <c r="C59" s="19"/>
      <c r="D59" s="19"/>
      <c r="F59" s="21"/>
      <c r="G59" s="21"/>
      <c r="H59" s="21"/>
      <c r="I59" s="21"/>
      <c r="J59" s="21"/>
      <c r="K59" s="21"/>
      <c r="L59" s="21"/>
      <c r="M59" s="21"/>
      <c r="N59" s="21"/>
    </row>
    <row r="60" spans="3:14" x14ac:dyDescent="0.2">
      <c r="C60" s="20"/>
      <c r="D60" s="20"/>
      <c r="E60" s="21"/>
      <c r="F60" s="21"/>
      <c r="G60" s="21"/>
      <c r="H60" s="21"/>
      <c r="I60" s="21"/>
      <c r="J60" s="21"/>
      <c r="K60" s="21"/>
      <c r="L60" s="21"/>
      <c r="M60" s="21"/>
      <c r="N60" s="21"/>
    </row>
    <row r="61" spans="3:14" x14ac:dyDescent="0.2">
      <c r="C61" s="20"/>
      <c r="D61" s="20"/>
      <c r="E61" s="21"/>
      <c r="F61" s="21"/>
      <c r="G61" s="21"/>
      <c r="H61" s="21"/>
      <c r="I61" s="21"/>
      <c r="J61" s="21"/>
      <c r="K61" s="21"/>
      <c r="L61" s="21"/>
      <c r="M61" s="21"/>
      <c r="N61" s="21"/>
    </row>
    <row r="62" spans="3:14" x14ac:dyDescent="0.2">
      <c r="C62" s="20"/>
      <c r="D62" s="20"/>
      <c r="E62" s="21"/>
      <c r="F62" s="21"/>
      <c r="G62" s="21"/>
      <c r="H62" s="21"/>
      <c r="I62" s="21"/>
      <c r="J62" s="21"/>
      <c r="K62" s="21"/>
      <c r="L62" s="21"/>
      <c r="M62" s="21"/>
      <c r="N62" s="21"/>
    </row>
    <row r="63" spans="3:14" x14ac:dyDescent="0.2">
      <c r="C63" s="20"/>
      <c r="D63" s="20"/>
      <c r="E63" s="21"/>
      <c r="F63" s="21"/>
      <c r="G63" s="21"/>
      <c r="H63" s="21"/>
      <c r="I63" s="21"/>
      <c r="J63" s="21"/>
      <c r="K63" s="21"/>
      <c r="L63" s="21"/>
      <c r="M63" s="21"/>
      <c r="N63" s="21"/>
    </row>
    <row r="64" spans="3:14" x14ac:dyDescent="0.2">
      <c r="C64" s="20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</row>
    <row r="65" spans="3:14" x14ac:dyDescent="0.2">
      <c r="C65" s="20"/>
      <c r="D65" s="21"/>
      <c r="E65" s="21"/>
      <c r="F65" s="22"/>
      <c r="G65" s="22"/>
      <c r="H65" s="22"/>
      <c r="I65" s="22"/>
      <c r="J65" s="22"/>
      <c r="K65" s="22"/>
      <c r="L65" s="22"/>
      <c r="M65" s="22"/>
      <c r="N65" s="22"/>
    </row>
    <row r="66" spans="3:14" x14ac:dyDescent="0.2">
      <c r="C66" s="20"/>
      <c r="D66" s="21"/>
      <c r="E66" s="21"/>
    </row>
    <row r="67" spans="3:14" x14ac:dyDescent="0.2">
      <c r="C67" s="20"/>
      <c r="D67" s="21"/>
      <c r="E67" s="21"/>
    </row>
    <row r="68" spans="3:14" x14ac:dyDescent="0.2">
      <c r="C68" s="19"/>
      <c r="D68" s="22"/>
      <c r="E68" s="22"/>
    </row>
    <row r="69" spans="3:14" x14ac:dyDescent="0.2">
      <c r="C69" s="19"/>
    </row>
    <row r="70" spans="3:14" x14ac:dyDescent="0.2">
      <c r="C70" s="19"/>
    </row>
    <row r="71" spans="3:14" x14ac:dyDescent="0.2">
      <c r="C71" s="19"/>
    </row>
    <row r="72" spans="3:14" x14ac:dyDescent="0.2">
      <c r="C72" s="19"/>
    </row>
    <row r="73" spans="3:14" x14ac:dyDescent="0.2">
      <c r="C73" s="19"/>
    </row>
  </sheetData>
  <mergeCells count="5">
    <mergeCell ref="C7:E7"/>
    <mergeCell ref="C10:E10"/>
    <mergeCell ref="C14:E14"/>
    <mergeCell ref="C19:E19"/>
    <mergeCell ref="C4:E4"/>
  </mergeCells>
  <conditionalFormatting sqref="C1:E3 C5:E1048576">
    <cfRule type="containsText" dxfId="24" priority="1" operator="containsText" text="Yes">
      <formula>NOT(ISERROR(SEARCH("Yes",C1)))</formula>
    </cfRule>
  </conditionalFormatting>
  <dataValidations count="1">
    <dataValidation type="list" allowBlank="1" showInputMessage="1" showErrorMessage="1" sqref="C8:E9 C26:E27 E24 C11:E13 C20:D24 E20 C15:E18" xr:uid="{97FD3E1D-205C-8340-92DC-9F4FB55BDC75}">
      <formula1>$H$11:$H$13</formula1>
    </dataValidation>
  </dataValidations>
  <pageMargins left="1" right="1" top="1" bottom="1" header="0.5" footer="0.5"/>
  <pageSetup paperSize="9" scale="39" orientation="landscape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1C3BC-2DD0-5245-822D-F5921F65A0E4}">
  <dimension ref="B2:P71"/>
  <sheetViews>
    <sheetView showGridLines="0" view="pageBreakPreview" zoomScale="37" zoomScaleNormal="50" workbookViewId="0">
      <selection activeCell="L13" sqref="L13"/>
    </sheetView>
  </sheetViews>
  <sheetFormatPr baseColWidth="10" defaultColWidth="11.1640625" defaultRowHeight="16" x14ac:dyDescent="0.2"/>
  <cols>
    <col min="2" max="2" width="64.5" customWidth="1"/>
    <col min="3" max="3" width="24.33203125" customWidth="1"/>
    <col min="4" max="4" width="26.6640625" customWidth="1"/>
    <col min="5" max="5" width="23.33203125" customWidth="1"/>
    <col min="6" max="6" width="25.1640625" customWidth="1"/>
    <col min="7" max="7" width="23" customWidth="1"/>
  </cols>
  <sheetData>
    <row r="2" spans="2:7" ht="30" x14ac:dyDescent="0.3">
      <c r="B2" s="1"/>
      <c r="C2" s="1"/>
      <c r="D2" s="1"/>
      <c r="E2" s="1"/>
      <c r="F2" s="1"/>
      <c r="G2" s="1"/>
    </row>
    <row r="3" spans="2:7" ht="30" x14ac:dyDescent="0.3">
      <c r="B3" s="1"/>
      <c r="C3" s="1"/>
      <c r="D3" s="1"/>
      <c r="E3" s="1"/>
      <c r="F3" s="1"/>
      <c r="G3" s="1"/>
    </row>
    <row r="4" spans="2:7" ht="30" x14ac:dyDescent="0.3">
      <c r="B4" s="1"/>
      <c r="C4" s="1"/>
      <c r="D4" s="1"/>
      <c r="E4" s="1"/>
      <c r="F4" s="1"/>
      <c r="G4" s="1"/>
    </row>
    <row r="5" spans="2:7" ht="30" x14ac:dyDescent="0.3">
      <c r="B5" s="1"/>
      <c r="C5" s="1"/>
      <c r="D5" s="1"/>
      <c r="E5" s="1"/>
      <c r="F5" s="1"/>
      <c r="G5" s="1"/>
    </row>
    <row r="6" spans="2:7" ht="31" x14ac:dyDescent="0.35">
      <c r="B6" s="65"/>
      <c r="C6" s="66" t="s">
        <v>44</v>
      </c>
      <c r="D6" s="66" t="s">
        <v>45</v>
      </c>
      <c r="E6" s="66" t="s">
        <v>46</v>
      </c>
      <c r="F6" s="66" t="s">
        <v>47</v>
      </c>
      <c r="G6" s="66" t="s">
        <v>48</v>
      </c>
    </row>
    <row r="7" spans="2:7" ht="31" x14ac:dyDescent="0.35">
      <c r="B7" s="64" t="s">
        <v>3</v>
      </c>
      <c r="C7" s="67">
        <v>3000000</v>
      </c>
      <c r="D7" s="68">
        <v>4000000</v>
      </c>
      <c r="E7" s="68">
        <v>0</v>
      </c>
      <c r="F7" s="68">
        <v>1500000</v>
      </c>
      <c r="G7" s="72">
        <v>1500000</v>
      </c>
    </row>
    <row r="8" spans="2:7" ht="31" x14ac:dyDescent="0.35">
      <c r="B8" s="64" t="s">
        <v>7</v>
      </c>
      <c r="C8" s="67">
        <v>3000000</v>
      </c>
      <c r="D8" s="68">
        <v>4000000</v>
      </c>
      <c r="E8" s="68">
        <v>0</v>
      </c>
      <c r="F8" s="68">
        <v>5000000</v>
      </c>
      <c r="G8" s="72">
        <v>3000000</v>
      </c>
    </row>
    <row r="9" spans="2:7" ht="31" x14ac:dyDescent="0.35">
      <c r="B9" s="64" t="s">
        <v>11</v>
      </c>
      <c r="C9" s="67">
        <v>0</v>
      </c>
      <c r="D9" s="68"/>
      <c r="E9" s="68">
        <v>30000</v>
      </c>
      <c r="F9" s="68"/>
      <c r="G9" s="72"/>
    </row>
    <row r="10" spans="2:7" ht="31" x14ac:dyDescent="0.35">
      <c r="B10" s="64" t="s">
        <v>43</v>
      </c>
      <c r="C10" s="67">
        <v>0</v>
      </c>
      <c r="D10" s="68"/>
      <c r="E10" s="68">
        <v>30000</v>
      </c>
      <c r="F10" s="68"/>
      <c r="G10" s="72"/>
    </row>
    <row r="11" spans="2:7" ht="31" x14ac:dyDescent="0.35">
      <c r="B11" s="64" t="s">
        <v>16</v>
      </c>
      <c r="C11" s="67">
        <v>500000</v>
      </c>
      <c r="D11" s="68">
        <v>500000</v>
      </c>
      <c r="E11" s="68">
        <v>0</v>
      </c>
      <c r="F11" s="68"/>
      <c r="G11" s="72">
        <v>1000000</v>
      </c>
    </row>
    <row r="12" spans="2:7" ht="31" x14ac:dyDescent="0.35">
      <c r="B12" s="64" t="s">
        <v>38</v>
      </c>
      <c r="C12" s="69"/>
      <c r="D12" s="69"/>
      <c r="E12" s="69"/>
      <c r="F12" s="69"/>
      <c r="G12" s="73"/>
    </row>
    <row r="13" spans="2:7" ht="31" x14ac:dyDescent="0.35">
      <c r="B13" s="70" t="s">
        <v>25</v>
      </c>
      <c r="C13" s="71">
        <v>1468</v>
      </c>
      <c r="D13" s="71">
        <v>1868</v>
      </c>
      <c r="E13" s="71">
        <v>1549</v>
      </c>
      <c r="F13" s="71">
        <v>1585</v>
      </c>
      <c r="G13" s="71">
        <v>1541</v>
      </c>
    </row>
    <row r="14" spans="2:7" ht="30" x14ac:dyDescent="0.3">
      <c r="B14" s="1"/>
      <c r="C14" s="1"/>
      <c r="D14" s="1"/>
      <c r="E14" s="1"/>
      <c r="F14" s="1"/>
      <c r="G14" s="1"/>
    </row>
    <row r="25" spans="3:16" ht="29" x14ac:dyDescent="0.35">
      <c r="L25" s="45" t="s">
        <v>32</v>
      </c>
    </row>
    <row r="26" spans="3:16" ht="29" x14ac:dyDescent="0.35">
      <c r="L26" s="45" t="str">
        <f>C6</f>
        <v>Option 1</v>
      </c>
      <c r="M26" s="45" t="str">
        <f t="shared" ref="M26:P26" si="0">D6</f>
        <v>Option 2</v>
      </c>
      <c r="N26" s="45" t="str">
        <f t="shared" si="0"/>
        <v>Option 3</v>
      </c>
      <c r="O26" s="45" t="str">
        <f t="shared" si="0"/>
        <v>Option 4</v>
      </c>
      <c r="P26" s="45" t="str">
        <f t="shared" si="0"/>
        <v>Option 5</v>
      </c>
    </row>
    <row r="27" spans="3:16" ht="29" x14ac:dyDescent="0.35">
      <c r="L27" s="45"/>
      <c r="M27" s="45"/>
      <c r="N27" s="45"/>
      <c r="O27" s="45"/>
      <c r="P27" s="45"/>
    </row>
    <row r="28" spans="3:16" ht="29" x14ac:dyDescent="0.35">
      <c r="L28" s="46">
        <v>0.1</v>
      </c>
      <c r="M28" s="46">
        <v>0.1</v>
      </c>
      <c r="N28" s="46">
        <v>0.1</v>
      </c>
      <c r="O28" s="46">
        <v>0.1</v>
      </c>
      <c r="P28" s="46">
        <v>0.1</v>
      </c>
    </row>
    <row r="29" spans="3:16" x14ac:dyDescent="0.2">
      <c r="C29" s="19"/>
      <c r="D29" s="19"/>
      <c r="E29" s="19"/>
      <c r="F29" s="19"/>
      <c r="G29" s="19"/>
    </row>
    <row r="30" spans="3:16" x14ac:dyDescent="0.2">
      <c r="C30" s="19"/>
      <c r="D30" s="19"/>
      <c r="E30" s="19"/>
      <c r="F30" s="19"/>
      <c r="G30" s="19"/>
    </row>
    <row r="31" spans="3:16" x14ac:dyDescent="0.2">
      <c r="C31" s="19"/>
      <c r="D31" s="19"/>
      <c r="E31" s="19"/>
      <c r="F31" s="19"/>
      <c r="G31" s="19"/>
    </row>
    <row r="32" spans="3:16" x14ac:dyDescent="0.2">
      <c r="C32" s="19"/>
      <c r="D32" s="19"/>
      <c r="E32" s="19"/>
      <c r="F32" s="19"/>
      <c r="G32" s="19"/>
    </row>
    <row r="33" spans="3:9" x14ac:dyDescent="0.2">
      <c r="C33" s="19"/>
      <c r="D33" s="19"/>
      <c r="E33" s="19"/>
      <c r="F33" s="19"/>
      <c r="G33" s="19"/>
    </row>
    <row r="34" spans="3:9" x14ac:dyDescent="0.2">
      <c r="C34" s="19"/>
      <c r="D34" s="19"/>
      <c r="E34" s="19"/>
      <c r="F34" s="19"/>
      <c r="G34" s="19"/>
    </row>
    <row r="35" spans="3:9" x14ac:dyDescent="0.2">
      <c r="C35" s="19"/>
      <c r="D35" s="19"/>
      <c r="E35" s="19"/>
      <c r="F35" s="19"/>
      <c r="G35" s="19"/>
    </row>
    <row r="36" spans="3:9" x14ac:dyDescent="0.2">
      <c r="C36" s="19"/>
      <c r="D36" s="19"/>
      <c r="E36" s="19"/>
      <c r="F36" s="19"/>
      <c r="G36" s="19"/>
    </row>
    <row r="37" spans="3:9" x14ac:dyDescent="0.2">
      <c r="C37" s="19"/>
      <c r="D37" s="19"/>
      <c r="E37" s="19"/>
      <c r="F37" s="19"/>
      <c r="G37" s="19"/>
    </row>
    <row r="38" spans="3:9" x14ac:dyDescent="0.2">
      <c r="C38" s="19"/>
      <c r="D38" s="19"/>
      <c r="E38" s="19"/>
      <c r="F38" s="19"/>
      <c r="G38" s="19"/>
    </row>
    <row r="39" spans="3:9" x14ac:dyDescent="0.2">
      <c r="C39" s="19"/>
      <c r="D39" s="19"/>
      <c r="E39" s="19"/>
      <c r="F39" s="19"/>
      <c r="G39" s="19"/>
    </row>
    <row r="40" spans="3:9" x14ac:dyDescent="0.2">
      <c r="C40" s="19"/>
      <c r="D40" s="19"/>
      <c r="E40" s="19"/>
      <c r="F40" s="19"/>
      <c r="G40" s="19"/>
    </row>
    <row r="41" spans="3:9" x14ac:dyDescent="0.2">
      <c r="C41" s="19"/>
      <c r="D41" s="19"/>
      <c r="E41" s="19"/>
      <c r="F41" s="19"/>
      <c r="G41" s="19"/>
    </row>
    <row r="43" spans="3:9" x14ac:dyDescent="0.2">
      <c r="C43" s="19"/>
      <c r="D43" s="19"/>
    </row>
    <row r="44" spans="3:9" x14ac:dyDescent="0.2">
      <c r="C44" s="19"/>
    </row>
    <row r="45" spans="3:9" x14ac:dyDescent="0.2">
      <c r="C45" s="20"/>
      <c r="D45" s="63"/>
      <c r="E45" s="63"/>
      <c r="F45" s="63"/>
      <c r="G45" s="63"/>
    </row>
    <row r="46" spans="3:9" x14ac:dyDescent="0.2">
      <c r="C46" s="20"/>
      <c r="D46" s="63"/>
      <c r="E46" s="63"/>
      <c r="F46" s="63"/>
      <c r="G46" s="63"/>
    </row>
    <row r="47" spans="3:9" x14ac:dyDescent="0.2">
      <c r="C47" s="20"/>
      <c r="D47" s="63"/>
      <c r="E47" s="63"/>
      <c r="F47" s="63"/>
      <c r="G47" s="63"/>
      <c r="H47" s="19"/>
      <c r="I47" s="19"/>
    </row>
    <row r="48" spans="3:9" x14ac:dyDescent="0.2">
      <c r="C48" s="20"/>
      <c r="D48" s="63"/>
      <c r="E48" s="63"/>
      <c r="F48" s="63"/>
      <c r="G48" s="63"/>
      <c r="H48" s="19"/>
      <c r="I48" s="19"/>
    </row>
    <row r="49" spans="3:16" x14ac:dyDescent="0.2">
      <c r="C49" s="20"/>
      <c r="D49" s="63"/>
      <c r="E49" s="63"/>
      <c r="F49" s="63"/>
      <c r="G49" s="63"/>
      <c r="H49" s="19"/>
      <c r="I49" s="19"/>
    </row>
    <row r="50" spans="3:16" x14ac:dyDescent="0.2">
      <c r="C50" s="20"/>
      <c r="D50" s="63"/>
      <c r="E50" s="63"/>
      <c r="F50" s="63"/>
      <c r="G50" s="63"/>
      <c r="H50" s="19"/>
      <c r="I50" s="19"/>
    </row>
    <row r="51" spans="3:16" x14ac:dyDescent="0.2">
      <c r="C51" s="20"/>
      <c r="D51" s="63"/>
      <c r="E51" s="63"/>
      <c r="F51" s="63"/>
      <c r="G51" s="63"/>
      <c r="H51" s="19"/>
      <c r="I51" s="19"/>
    </row>
    <row r="52" spans="3:16" x14ac:dyDescent="0.2">
      <c r="C52" s="20"/>
      <c r="D52" s="63"/>
      <c r="E52" s="63"/>
      <c r="F52" s="63"/>
      <c r="G52" s="63"/>
      <c r="H52" s="19"/>
      <c r="I52" s="19"/>
    </row>
    <row r="53" spans="3:16" x14ac:dyDescent="0.2">
      <c r="C53" s="19"/>
      <c r="H53" s="19"/>
      <c r="I53" s="19"/>
    </row>
    <row r="54" spans="3:16" x14ac:dyDescent="0.2">
      <c r="C54" s="19"/>
      <c r="H54" s="19"/>
      <c r="I54" s="19"/>
    </row>
    <row r="55" spans="3:16" x14ac:dyDescent="0.2">
      <c r="C55" s="19"/>
      <c r="H55" s="19"/>
      <c r="I55" s="19"/>
    </row>
    <row r="56" spans="3:16" x14ac:dyDescent="0.2">
      <c r="C56" s="19"/>
      <c r="H56" s="19"/>
      <c r="I56" s="19"/>
    </row>
    <row r="57" spans="3:16" x14ac:dyDescent="0.2">
      <c r="C57" s="19"/>
      <c r="H57" s="19"/>
      <c r="I57" s="19"/>
    </row>
    <row r="58" spans="3:16" x14ac:dyDescent="0.2">
      <c r="C58" s="19"/>
      <c r="H58" s="19"/>
      <c r="I58" s="19"/>
    </row>
    <row r="59" spans="3:16" x14ac:dyDescent="0.2">
      <c r="H59" s="19"/>
      <c r="I59" s="19"/>
    </row>
    <row r="63" spans="3:16" x14ac:dyDescent="0.2">
      <c r="H63" s="21"/>
      <c r="I63" s="21"/>
      <c r="J63" s="21"/>
      <c r="K63" s="21"/>
      <c r="L63" s="21"/>
      <c r="M63" s="21"/>
      <c r="N63" s="21"/>
      <c r="O63" s="21"/>
      <c r="P63" s="21"/>
    </row>
    <row r="64" spans="3:16" x14ac:dyDescent="0.2">
      <c r="H64" s="21"/>
      <c r="I64" s="21"/>
      <c r="J64" s="21"/>
      <c r="K64" s="21"/>
      <c r="L64" s="21"/>
      <c r="M64" s="21"/>
      <c r="N64" s="21"/>
      <c r="O64" s="21"/>
      <c r="P64" s="21"/>
    </row>
    <row r="65" spans="8:16" x14ac:dyDescent="0.2">
      <c r="H65" s="21"/>
      <c r="I65" s="21"/>
      <c r="J65" s="21"/>
      <c r="K65" s="21"/>
      <c r="L65" s="21"/>
      <c r="M65" s="21"/>
      <c r="N65" s="21"/>
      <c r="O65" s="21"/>
      <c r="P65" s="21"/>
    </row>
    <row r="66" spans="8:16" x14ac:dyDescent="0.2">
      <c r="H66" s="21"/>
      <c r="I66" s="21"/>
      <c r="J66" s="21"/>
      <c r="K66" s="21"/>
      <c r="L66" s="21"/>
      <c r="M66" s="21"/>
      <c r="N66" s="21"/>
      <c r="O66" s="21"/>
      <c r="P66" s="21"/>
    </row>
    <row r="67" spans="8:16" x14ac:dyDescent="0.2">
      <c r="H67" s="21"/>
      <c r="I67" s="21"/>
      <c r="J67" s="21"/>
      <c r="K67" s="21"/>
      <c r="L67" s="21"/>
      <c r="M67" s="21"/>
      <c r="N67" s="21"/>
      <c r="O67" s="21"/>
      <c r="P67" s="21"/>
    </row>
    <row r="68" spans="8:16" x14ac:dyDescent="0.2">
      <c r="H68" s="21"/>
      <c r="I68" s="21"/>
      <c r="J68" s="21"/>
      <c r="K68" s="21"/>
      <c r="L68" s="21"/>
      <c r="M68" s="21"/>
      <c r="N68" s="21"/>
      <c r="O68" s="21"/>
      <c r="P68" s="21"/>
    </row>
    <row r="69" spans="8:16" x14ac:dyDescent="0.2">
      <c r="H69" s="21"/>
      <c r="I69" s="21"/>
      <c r="J69" s="21"/>
      <c r="K69" s="21"/>
      <c r="L69" s="21"/>
      <c r="M69" s="21"/>
      <c r="N69" s="21"/>
      <c r="O69" s="21"/>
      <c r="P69" s="21"/>
    </row>
    <row r="70" spans="8:16" x14ac:dyDescent="0.2">
      <c r="H70" s="21"/>
      <c r="I70" s="21"/>
      <c r="J70" s="21"/>
      <c r="K70" s="21"/>
      <c r="L70" s="21"/>
      <c r="M70" s="21"/>
      <c r="N70" s="21"/>
      <c r="O70" s="21"/>
      <c r="P70" s="21"/>
    </row>
    <row r="71" spans="8:16" x14ac:dyDescent="0.2">
      <c r="H71" s="22"/>
      <c r="I71" s="22"/>
      <c r="J71" s="22"/>
      <c r="K71" s="22"/>
      <c r="L71" s="22"/>
      <c r="M71" s="22"/>
      <c r="N71" s="22"/>
      <c r="O71" s="22"/>
      <c r="P71" s="22"/>
    </row>
  </sheetData>
  <phoneticPr fontId="6" type="noConversion"/>
  <conditionalFormatting sqref="C1:C1048576 D6:G7">
    <cfRule type="containsText" dxfId="23" priority="5" operator="containsText" text="Yes">
      <formula>NOT(ISERROR(SEARCH("Yes",C1)))</formula>
    </cfRule>
  </conditionalFormatting>
  <conditionalFormatting sqref="C9:C10">
    <cfRule type="containsText" dxfId="22" priority="7" operator="containsText" text="Yes">
      <formula>NOT(ISERROR(SEARCH("Yes",C9)))</formula>
    </cfRule>
  </conditionalFormatting>
  <conditionalFormatting sqref="C11">
    <cfRule type="containsText" dxfId="21" priority="2" operator="containsText" text="Yes">
      <formula>NOT(ISERROR(SEARCH("Yes",C11)))</formula>
    </cfRule>
  </conditionalFormatting>
  <conditionalFormatting sqref="C13:D13 E12:E13">
    <cfRule type="containsText" dxfId="20" priority="6" operator="containsText" text="Yes">
      <formula>NOT(ISERROR(SEARCH("Yes",C12)))</formula>
    </cfRule>
  </conditionalFormatting>
  <conditionalFormatting sqref="D8">
    <cfRule type="containsText" dxfId="19" priority="1" operator="containsText" text="Yes">
      <formula>NOT(ISERROR(SEARCH("Yes",D8)))</formula>
    </cfRule>
  </conditionalFormatting>
  <conditionalFormatting sqref="D12">
    <cfRule type="containsText" dxfId="18" priority="9" operator="containsText" text="Yes">
      <formula>NOT(ISERROR(SEARCH("Yes",D12)))</formula>
    </cfRule>
  </conditionalFormatting>
  <conditionalFormatting sqref="F13">
    <cfRule type="containsText" dxfId="17" priority="3" operator="containsText" text="Yes">
      <formula>NOT(ISERROR(SEARCH("Yes",F13)))</formula>
    </cfRule>
    <cfRule type="containsText" dxfId="16" priority="4" operator="containsText" text="Yes">
      <formula>NOT(ISERROR(SEARCH("Yes",F13)))</formula>
    </cfRule>
  </conditionalFormatting>
  <pageMargins left="1" right="1" top="1" bottom="1" header="0.5" footer="0.5"/>
  <pageSetup paperSize="9" scale="36" orientation="landscape" horizontalDpi="360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E5DBA-FED2-944D-8BBE-B01BB50C0456}">
  <dimension ref="B2:R76"/>
  <sheetViews>
    <sheetView showGridLines="0" view="pageBreakPreview" topLeftCell="A4" zoomScale="50" zoomScaleNormal="50" workbookViewId="0">
      <selection activeCell="C29" sqref="C29"/>
    </sheetView>
  </sheetViews>
  <sheetFormatPr baseColWidth="10" defaultColWidth="11.1640625" defaultRowHeight="16" x14ac:dyDescent="0.2"/>
  <cols>
    <col min="2" max="2" width="64.5" customWidth="1"/>
    <col min="3" max="4" width="24.33203125" customWidth="1"/>
    <col min="5" max="5" width="26.6640625" customWidth="1"/>
    <col min="6" max="6" width="23.33203125" customWidth="1"/>
    <col min="7" max="8" width="25.1640625" customWidth="1"/>
    <col min="9" max="9" width="21.1640625" customWidth="1"/>
  </cols>
  <sheetData>
    <row r="2" spans="2:9" ht="30" x14ac:dyDescent="0.3">
      <c r="B2" s="1" t="s">
        <v>39</v>
      </c>
      <c r="C2" s="1"/>
      <c r="D2" s="1"/>
      <c r="E2" s="1"/>
      <c r="F2" s="1"/>
      <c r="G2" s="1"/>
      <c r="H2" s="1"/>
      <c r="I2" s="1"/>
    </row>
    <row r="3" spans="2:9" ht="30" x14ac:dyDescent="0.3">
      <c r="B3" s="1" t="s">
        <v>26</v>
      </c>
      <c r="C3" s="1"/>
      <c r="D3" s="1"/>
      <c r="E3" s="1"/>
      <c r="F3" s="1"/>
      <c r="G3" s="1"/>
      <c r="H3" s="1"/>
      <c r="I3" s="1"/>
    </row>
    <row r="4" spans="2:9" ht="30" x14ac:dyDescent="0.3">
      <c r="B4" s="1"/>
      <c r="C4" s="1"/>
      <c r="D4" s="1"/>
      <c r="E4" s="1"/>
      <c r="F4" s="1"/>
      <c r="G4" s="1"/>
      <c r="H4" s="1"/>
      <c r="I4" s="1"/>
    </row>
    <row r="5" spans="2:9" ht="31" thickBot="1" x14ac:dyDescent="0.35">
      <c r="B5" s="1"/>
      <c r="C5" s="1"/>
      <c r="D5" s="1"/>
      <c r="E5" s="1"/>
      <c r="F5" s="1"/>
      <c r="G5" s="1"/>
      <c r="H5" s="1"/>
      <c r="I5" s="1"/>
    </row>
    <row r="6" spans="2:9" ht="81" customHeight="1" thickBot="1" x14ac:dyDescent="0.35">
      <c r="B6" s="1"/>
      <c r="C6" s="74" t="s">
        <v>0</v>
      </c>
      <c r="D6" s="74"/>
      <c r="E6" s="74" t="s">
        <v>1</v>
      </c>
      <c r="F6" s="75"/>
      <c r="G6" s="76"/>
      <c r="H6" s="76"/>
      <c r="I6" s="86" t="s">
        <v>49</v>
      </c>
    </row>
    <row r="7" spans="2:9" ht="31" thickBot="1" x14ac:dyDescent="0.35">
      <c r="B7" s="23" t="s">
        <v>3</v>
      </c>
      <c r="C7" s="77">
        <v>1000000</v>
      </c>
      <c r="D7" s="77"/>
      <c r="E7" s="77"/>
      <c r="F7" s="77"/>
      <c r="G7" s="77"/>
      <c r="H7" s="77"/>
      <c r="I7" s="82"/>
    </row>
    <row r="8" spans="2:9" ht="30" x14ac:dyDescent="0.2">
      <c r="B8" s="29" t="s">
        <v>4</v>
      </c>
      <c r="C8" s="4" t="s">
        <v>5</v>
      </c>
      <c r="D8" s="4" t="s">
        <v>5</v>
      </c>
      <c r="E8" s="4" t="s">
        <v>5</v>
      </c>
      <c r="F8" s="4" t="s">
        <v>5</v>
      </c>
      <c r="G8" s="4" t="s">
        <v>5</v>
      </c>
      <c r="H8" s="4"/>
      <c r="I8" s="84" t="s">
        <v>5</v>
      </c>
    </row>
    <row r="9" spans="2:9" ht="31" thickBot="1" x14ac:dyDescent="0.35">
      <c r="B9" s="24" t="s">
        <v>6</v>
      </c>
      <c r="C9" s="7" t="s">
        <v>5</v>
      </c>
      <c r="D9" s="7" t="s">
        <v>5</v>
      </c>
      <c r="E9" s="7" t="s">
        <v>5</v>
      </c>
      <c r="F9" s="7" t="s">
        <v>5</v>
      </c>
      <c r="G9" s="7" t="s">
        <v>5</v>
      </c>
      <c r="H9" s="7"/>
      <c r="I9" s="85" t="s">
        <v>5</v>
      </c>
    </row>
    <row r="10" spans="2:9" ht="31" thickBot="1" x14ac:dyDescent="0.35">
      <c r="B10" s="23" t="s">
        <v>7</v>
      </c>
      <c r="C10" s="77">
        <v>3200000</v>
      </c>
      <c r="D10" s="77"/>
      <c r="E10" s="77"/>
      <c r="F10" s="77"/>
      <c r="G10" s="77"/>
      <c r="H10" s="77"/>
      <c r="I10" s="83"/>
    </row>
    <row r="11" spans="2:9" ht="30" x14ac:dyDescent="0.3">
      <c r="B11" s="24" t="s">
        <v>8</v>
      </c>
      <c r="C11" s="10" t="s">
        <v>5</v>
      </c>
      <c r="D11" s="10"/>
      <c r="E11" s="10" t="s">
        <v>5</v>
      </c>
      <c r="F11" s="10" t="s">
        <v>5</v>
      </c>
      <c r="G11" s="11" t="s">
        <v>5</v>
      </c>
      <c r="H11" s="11"/>
      <c r="I11" s="79" t="s">
        <v>5</v>
      </c>
    </row>
    <row r="12" spans="2:9" ht="30" x14ac:dyDescent="0.3">
      <c r="B12" s="24" t="s">
        <v>9</v>
      </c>
      <c r="C12" s="13" t="s">
        <v>5</v>
      </c>
      <c r="D12" s="13"/>
      <c r="E12" s="13" t="s">
        <v>5</v>
      </c>
      <c r="F12" s="13" t="s">
        <v>5</v>
      </c>
      <c r="G12" s="14" t="s">
        <v>5</v>
      </c>
      <c r="H12" s="14"/>
      <c r="I12" s="37" t="s">
        <v>5</v>
      </c>
    </row>
    <row r="13" spans="2:9" ht="31" thickBot="1" x14ac:dyDescent="0.35">
      <c r="B13" s="24" t="s">
        <v>10</v>
      </c>
      <c r="C13" s="7" t="s">
        <v>13</v>
      </c>
      <c r="D13" s="7"/>
      <c r="E13" s="7" t="s">
        <v>13</v>
      </c>
      <c r="F13" s="7" t="s">
        <v>13</v>
      </c>
      <c r="G13" s="7" t="s">
        <v>13</v>
      </c>
      <c r="H13" s="7"/>
      <c r="I13" s="8" t="s">
        <v>13</v>
      </c>
    </row>
    <row r="14" spans="2:9" ht="31" thickBot="1" x14ac:dyDescent="0.35">
      <c r="B14" s="23" t="s">
        <v>11</v>
      </c>
      <c r="C14" s="80">
        <v>4200000</v>
      </c>
      <c r="D14" s="77"/>
      <c r="E14" s="77"/>
      <c r="F14" s="77"/>
      <c r="G14" s="77"/>
      <c r="H14" s="77"/>
      <c r="I14" s="77"/>
    </row>
    <row r="15" spans="2:9" ht="30" x14ac:dyDescent="0.3">
      <c r="B15" s="24" t="s">
        <v>8</v>
      </c>
      <c r="C15" s="10" t="s">
        <v>5</v>
      </c>
      <c r="D15" s="10"/>
      <c r="E15" s="10" t="s">
        <v>5</v>
      </c>
      <c r="F15" s="11" t="s">
        <v>5</v>
      </c>
      <c r="G15" s="11" t="s">
        <v>5</v>
      </c>
      <c r="H15" s="11"/>
      <c r="I15" s="79" t="s">
        <v>5</v>
      </c>
    </row>
    <row r="16" spans="2:9" ht="30" x14ac:dyDescent="0.3">
      <c r="B16" s="24" t="s">
        <v>9</v>
      </c>
      <c r="C16" s="13" t="s">
        <v>5</v>
      </c>
      <c r="D16" s="13"/>
      <c r="E16" s="13" t="s">
        <v>5</v>
      </c>
      <c r="F16" s="14" t="s">
        <v>5</v>
      </c>
      <c r="G16" s="14" t="s">
        <v>5</v>
      </c>
      <c r="H16" s="14"/>
      <c r="I16" s="37" t="s">
        <v>5</v>
      </c>
    </row>
    <row r="17" spans="2:18" ht="30" x14ac:dyDescent="0.3">
      <c r="B17" s="24" t="s">
        <v>12</v>
      </c>
      <c r="C17" s="13"/>
      <c r="D17" s="13"/>
      <c r="E17" s="13"/>
      <c r="F17" s="14" t="s">
        <v>13</v>
      </c>
      <c r="G17" s="14"/>
      <c r="H17" s="14"/>
      <c r="I17" s="37"/>
    </row>
    <row r="18" spans="2:18" ht="30" x14ac:dyDescent="0.3">
      <c r="B18" s="24" t="s">
        <v>14</v>
      </c>
      <c r="C18" s="13"/>
      <c r="D18" s="13"/>
      <c r="E18" s="13"/>
      <c r="F18" s="14"/>
      <c r="G18" s="14"/>
      <c r="H18" s="14"/>
      <c r="I18" s="37"/>
    </row>
    <row r="19" spans="2:18" ht="31" thickBot="1" x14ac:dyDescent="0.35">
      <c r="B19" s="24" t="s">
        <v>15</v>
      </c>
      <c r="C19" s="7" t="s">
        <v>5</v>
      </c>
      <c r="D19" s="7"/>
      <c r="E19" s="7"/>
      <c r="F19" s="8" t="s">
        <v>5</v>
      </c>
      <c r="G19" s="8" t="s">
        <v>5</v>
      </c>
      <c r="H19" s="8"/>
      <c r="I19" s="38"/>
    </row>
    <row r="20" spans="2:18" ht="31" thickBot="1" x14ac:dyDescent="0.35">
      <c r="B20" s="23" t="s">
        <v>16</v>
      </c>
      <c r="C20" s="90">
        <v>1500000</v>
      </c>
      <c r="D20" s="82"/>
      <c r="E20" s="77"/>
      <c r="F20" s="77"/>
      <c r="G20" s="77"/>
      <c r="H20" s="77"/>
      <c r="I20" s="77"/>
    </row>
    <row r="21" spans="2:18" ht="30" x14ac:dyDescent="0.2">
      <c r="B21" s="25" t="s">
        <v>17</v>
      </c>
      <c r="C21" s="91" t="s">
        <v>5</v>
      </c>
      <c r="D21" s="92" t="s">
        <v>5</v>
      </c>
      <c r="E21" s="87" t="s">
        <v>5</v>
      </c>
      <c r="F21" s="4" t="s">
        <v>5</v>
      </c>
      <c r="G21" s="4" t="s">
        <v>5</v>
      </c>
      <c r="H21" s="4" t="s">
        <v>5</v>
      </c>
      <c r="I21" s="78" t="s">
        <v>5</v>
      </c>
    </row>
    <row r="22" spans="2:18" ht="30" x14ac:dyDescent="0.3">
      <c r="B22" s="24" t="s">
        <v>18</v>
      </c>
      <c r="C22" s="93" t="s">
        <v>5</v>
      </c>
      <c r="D22" s="94" t="s">
        <v>5</v>
      </c>
      <c r="E22" s="88" t="s">
        <v>5</v>
      </c>
      <c r="F22" s="13" t="s">
        <v>5</v>
      </c>
      <c r="G22" s="13" t="s">
        <v>5</v>
      </c>
      <c r="H22" s="13" t="s">
        <v>5</v>
      </c>
      <c r="I22" s="37" t="s">
        <v>5</v>
      </c>
    </row>
    <row r="23" spans="2:18" ht="30" x14ac:dyDescent="0.2">
      <c r="B23" s="25" t="s">
        <v>19</v>
      </c>
      <c r="C23" s="95" t="s">
        <v>5</v>
      </c>
      <c r="D23" s="96"/>
      <c r="E23" s="89"/>
      <c r="F23" s="17"/>
      <c r="G23" s="17"/>
      <c r="H23" s="17"/>
      <c r="I23" s="39"/>
    </row>
    <row r="24" spans="2:18" ht="30" x14ac:dyDescent="0.2">
      <c r="B24" s="25" t="s">
        <v>42</v>
      </c>
      <c r="C24" s="95"/>
      <c r="D24" s="96"/>
      <c r="E24" s="89"/>
      <c r="F24" s="17" t="s">
        <v>5</v>
      </c>
      <c r="G24" s="17"/>
      <c r="H24" s="17"/>
      <c r="I24" s="39"/>
    </row>
    <row r="25" spans="2:18" ht="31" x14ac:dyDescent="0.35">
      <c r="B25" s="25" t="s">
        <v>21</v>
      </c>
      <c r="C25" s="95"/>
      <c r="D25" s="96"/>
      <c r="E25" s="89"/>
      <c r="F25" s="17"/>
      <c r="G25" s="17"/>
      <c r="H25" s="17"/>
      <c r="I25" s="37" t="s">
        <v>5</v>
      </c>
      <c r="N25" s="45" t="s">
        <v>32</v>
      </c>
    </row>
    <row r="26" spans="2:18" ht="31" x14ac:dyDescent="0.35">
      <c r="B26" s="24" t="s">
        <v>22</v>
      </c>
      <c r="C26" s="93"/>
      <c r="D26" s="94"/>
      <c r="E26" s="88" t="s">
        <v>5</v>
      </c>
      <c r="F26" s="13"/>
      <c r="G26" s="13" t="s">
        <v>5</v>
      </c>
      <c r="H26" s="13"/>
      <c r="I26" s="37"/>
      <c r="N26" s="45" t="str">
        <f>C6</f>
        <v>Discovery</v>
      </c>
      <c r="O26" s="45" t="str">
        <f>E6</f>
        <v>Momentum</v>
      </c>
      <c r="P26" s="45">
        <f>F6</f>
        <v>0</v>
      </c>
      <c r="Q26" s="45">
        <f>G6</f>
        <v>0</v>
      </c>
      <c r="R26" s="45" t="str">
        <f t="shared" ref="R26" si="0">I6</f>
        <v>Current</v>
      </c>
    </row>
    <row r="27" spans="2:18" ht="32" thickBot="1" x14ac:dyDescent="0.4">
      <c r="B27" s="24" t="s">
        <v>10</v>
      </c>
      <c r="C27" s="97" t="s">
        <v>5</v>
      </c>
      <c r="D27" s="98"/>
      <c r="E27" s="55" t="s">
        <v>5</v>
      </c>
      <c r="F27" s="7" t="s">
        <v>5</v>
      </c>
      <c r="G27" s="7" t="s">
        <v>5</v>
      </c>
      <c r="H27" s="7"/>
      <c r="I27" s="38" t="s">
        <v>5</v>
      </c>
      <c r="N27" s="45"/>
      <c r="O27" s="45"/>
      <c r="P27" s="45"/>
      <c r="Q27" s="45"/>
      <c r="R27" s="45"/>
    </row>
    <row r="28" spans="2:18" ht="32" thickBot="1" x14ac:dyDescent="0.4">
      <c r="B28" s="23" t="s">
        <v>38</v>
      </c>
      <c r="C28" s="81"/>
      <c r="D28" s="81"/>
      <c r="E28" s="81"/>
      <c r="F28" s="81"/>
      <c r="G28" s="81"/>
      <c r="H28" s="81"/>
      <c r="I28" s="81"/>
      <c r="N28" s="46">
        <v>0.1</v>
      </c>
      <c r="O28" s="46">
        <v>0.1</v>
      </c>
      <c r="P28" s="46">
        <v>0.1</v>
      </c>
      <c r="Q28" s="46">
        <v>0.1</v>
      </c>
      <c r="R28" s="46">
        <v>0.1</v>
      </c>
    </row>
    <row r="29" spans="2:18" ht="30" x14ac:dyDescent="0.3">
      <c r="B29" s="24" t="s">
        <v>23</v>
      </c>
      <c r="C29" s="10" t="s">
        <v>5</v>
      </c>
      <c r="D29" s="10"/>
      <c r="E29" s="10" t="s">
        <v>13</v>
      </c>
      <c r="F29" s="10" t="s">
        <v>5</v>
      </c>
      <c r="G29" s="11" t="s">
        <v>5</v>
      </c>
      <c r="H29" s="11"/>
      <c r="I29" s="79"/>
    </row>
    <row r="30" spans="2:18" ht="31" thickBot="1" x14ac:dyDescent="0.35">
      <c r="B30" s="24" t="s">
        <v>24</v>
      </c>
      <c r="C30" s="7" t="s">
        <v>13</v>
      </c>
      <c r="D30" s="7"/>
      <c r="E30" s="7"/>
      <c r="F30" s="7" t="s">
        <v>13</v>
      </c>
      <c r="G30" s="8"/>
      <c r="H30" s="8"/>
      <c r="I30" s="8"/>
    </row>
    <row r="31" spans="2:18" ht="30" x14ac:dyDescent="0.3">
      <c r="B31" s="27" t="s">
        <v>25</v>
      </c>
      <c r="C31" s="28">
        <v>19768</v>
      </c>
      <c r="D31" s="28"/>
      <c r="E31" s="28">
        <v>7781</v>
      </c>
      <c r="F31" s="28">
        <v>5664</v>
      </c>
      <c r="G31" s="28">
        <v>9538</v>
      </c>
      <c r="H31" s="28"/>
      <c r="I31" s="28">
        <v>10789</v>
      </c>
    </row>
    <row r="32" spans="2:18" ht="30" x14ac:dyDescent="0.3">
      <c r="B32" s="1"/>
      <c r="C32" s="1"/>
      <c r="D32" s="1"/>
      <c r="E32" s="1"/>
      <c r="F32" s="1"/>
      <c r="G32" s="1"/>
      <c r="H32" s="1"/>
      <c r="I32" s="1"/>
    </row>
    <row r="47" spans="3:11" x14ac:dyDescent="0.2">
      <c r="C47" s="19"/>
      <c r="D47" s="19"/>
      <c r="E47" s="19"/>
      <c r="F47" s="19"/>
      <c r="G47" s="19"/>
      <c r="H47" s="19"/>
      <c r="I47" s="19"/>
      <c r="J47" s="19"/>
      <c r="K47" s="19"/>
    </row>
    <row r="48" spans="3:11" x14ac:dyDescent="0.2">
      <c r="C48" s="19"/>
      <c r="D48" s="19"/>
      <c r="E48" s="19"/>
      <c r="F48" s="19"/>
      <c r="G48" s="19"/>
      <c r="H48" s="19"/>
      <c r="I48" s="19"/>
      <c r="J48" s="19"/>
      <c r="K48" s="19"/>
    </row>
    <row r="49" spans="3:18" x14ac:dyDescent="0.2">
      <c r="C49" s="19"/>
      <c r="D49" s="19"/>
      <c r="E49" s="19"/>
      <c r="F49" s="19"/>
      <c r="G49" s="19"/>
      <c r="H49" s="19"/>
      <c r="I49" s="19"/>
      <c r="J49" s="19"/>
      <c r="K49" s="19"/>
    </row>
    <row r="50" spans="3:18" x14ac:dyDescent="0.2">
      <c r="C50" s="19"/>
      <c r="D50" s="19"/>
      <c r="E50" s="19"/>
      <c r="F50" s="19"/>
      <c r="G50" s="19"/>
      <c r="H50" s="19"/>
      <c r="I50" s="19"/>
      <c r="J50" s="19"/>
      <c r="K50" s="19"/>
    </row>
    <row r="51" spans="3:18" x14ac:dyDescent="0.2">
      <c r="C51" s="19"/>
      <c r="D51" s="19"/>
      <c r="E51" s="19"/>
      <c r="F51" s="19"/>
      <c r="G51" s="19"/>
      <c r="H51" s="19"/>
      <c r="I51" s="19"/>
      <c r="J51" s="19"/>
      <c r="K51" s="19"/>
    </row>
    <row r="52" spans="3:18" x14ac:dyDescent="0.2">
      <c r="C52" s="19"/>
      <c r="D52" s="19"/>
      <c r="E52" s="19"/>
      <c r="F52" s="19"/>
      <c r="G52" s="19"/>
      <c r="H52" s="19"/>
      <c r="I52" s="19"/>
      <c r="J52" s="19"/>
      <c r="K52" s="19"/>
    </row>
    <row r="53" spans="3:18" x14ac:dyDescent="0.2">
      <c r="C53" s="19"/>
      <c r="D53" s="19"/>
      <c r="E53" s="19"/>
      <c r="F53" s="19"/>
      <c r="G53" s="19"/>
      <c r="H53" s="19"/>
      <c r="I53" s="19"/>
      <c r="J53" s="19"/>
      <c r="K53" s="19"/>
    </row>
    <row r="54" spans="3:18" x14ac:dyDescent="0.2">
      <c r="C54" s="19"/>
      <c r="D54" s="19"/>
      <c r="E54" s="19"/>
      <c r="F54" s="19"/>
      <c r="G54" s="19"/>
      <c r="H54" s="19"/>
      <c r="I54" s="19"/>
      <c r="J54" s="19"/>
      <c r="K54" s="19"/>
    </row>
    <row r="55" spans="3:18" x14ac:dyDescent="0.2">
      <c r="C55" s="19"/>
      <c r="D55" s="19"/>
      <c r="E55" s="19"/>
      <c r="F55" s="19"/>
      <c r="G55" s="19"/>
      <c r="H55" s="19"/>
      <c r="I55" s="19"/>
      <c r="J55" s="19"/>
      <c r="K55" s="19"/>
    </row>
    <row r="56" spans="3:18" x14ac:dyDescent="0.2">
      <c r="C56" s="19"/>
      <c r="D56" s="19"/>
      <c r="E56" s="19"/>
      <c r="F56" s="19"/>
      <c r="G56" s="19"/>
      <c r="H56" s="19"/>
      <c r="I56" s="19"/>
      <c r="J56" s="19"/>
      <c r="K56" s="19"/>
    </row>
    <row r="57" spans="3:18" x14ac:dyDescent="0.2">
      <c r="C57" s="19"/>
      <c r="D57" s="19"/>
      <c r="E57" s="19"/>
      <c r="F57" s="19"/>
      <c r="G57" s="19"/>
      <c r="H57" s="19"/>
      <c r="I57" s="19"/>
      <c r="J57" s="19"/>
      <c r="K57" s="19"/>
    </row>
    <row r="58" spans="3:18" x14ac:dyDescent="0.2">
      <c r="C58" s="19"/>
      <c r="D58" s="19"/>
      <c r="E58" s="19"/>
      <c r="F58" s="19"/>
      <c r="G58" s="19"/>
      <c r="H58" s="19"/>
      <c r="I58" s="19"/>
      <c r="J58" s="19"/>
      <c r="K58" s="19"/>
    </row>
    <row r="59" spans="3:18" x14ac:dyDescent="0.2">
      <c r="C59" s="19"/>
      <c r="D59" s="19"/>
      <c r="E59" s="19"/>
      <c r="F59" s="19"/>
      <c r="G59" s="19"/>
      <c r="H59" s="19"/>
      <c r="I59" s="19"/>
      <c r="J59" s="19"/>
      <c r="K59" s="19"/>
    </row>
    <row r="61" spans="3:18" x14ac:dyDescent="0.2">
      <c r="C61" s="19"/>
      <c r="D61" s="19"/>
      <c r="E61" s="19"/>
    </row>
    <row r="62" spans="3:18" x14ac:dyDescent="0.2">
      <c r="C62" s="19"/>
      <c r="D62" s="19"/>
      <c r="E62" s="19"/>
    </row>
    <row r="63" spans="3:18" x14ac:dyDescent="0.2">
      <c r="C63" s="20"/>
      <c r="D63" s="20"/>
      <c r="E63" s="20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</row>
    <row r="64" spans="3:18" x14ac:dyDescent="0.2">
      <c r="C64" s="20"/>
      <c r="D64" s="20"/>
      <c r="E64" s="20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</row>
    <row r="65" spans="3:18" x14ac:dyDescent="0.2">
      <c r="C65" s="20"/>
      <c r="D65" s="20"/>
      <c r="E65" s="20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</row>
    <row r="66" spans="3:18" x14ac:dyDescent="0.2">
      <c r="C66" s="20"/>
      <c r="D66" s="20"/>
      <c r="E66" s="20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</row>
    <row r="67" spans="3:18" x14ac:dyDescent="0.2">
      <c r="C67" s="20"/>
      <c r="D67" s="20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</row>
    <row r="68" spans="3:18" x14ac:dyDescent="0.2">
      <c r="C68" s="20"/>
      <c r="D68" s="20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</row>
    <row r="69" spans="3:18" x14ac:dyDescent="0.2">
      <c r="C69" s="20"/>
      <c r="D69" s="20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</row>
    <row r="70" spans="3:18" x14ac:dyDescent="0.2">
      <c r="C70" s="20"/>
      <c r="D70" s="20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</row>
    <row r="71" spans="3:18" x14ac:dyDescent="0.2">
      <c r="C71" s="19"/>
      <c r="D71" s="19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</row>
    <row r="72" spans="3:18" x14ac:dyDescent="0.2">
      <c r="C72" s="19"/>
      <c r="D72" s="19"/>
    </row>
    <row r="73" spans="3:18" x14ac:dyDescent="0.2">
      <c r="C73" s="19"/>
      <c r="D73" s="19"/>
    </row>
    <row r="74" spans="3:18" x14ac:dyDescent="0.2">
      <c r="C74" s="19"/>
      <c r="D74" s="19"/>
    </row>
    <row r="75" spans="3:18" x14ac:dyDescent="0.2">
      <c r="C75" s="19"/>
      <c r="D75" s="19"/>
    </row>
    <row r="76" spans="3:18" x14ac:dyDescent="0.2">
      <c r="C76" s="19"/>
      <c r="D76" s="19"/>
    </row>
  </sheetData>
  <dataValidations count="1">
    <dataValidation type="list" allowBlank="1" showInputMessage="1" showErrorMessage="1" sqref="C29:I30 C15:I19 C8:I9 C11:I13 C21:I27" xr:uid="{253DC41E-8DED-E74C-ABC5-4C5FF3FFEA47}">
      <formula1>$L$11:$L$13</formula1>
    </dataValidation>
  </dataValidations>
  <pageMargins left="1" right="1" top="1" bottom="1" header="0.5" footer="0.5"/>
  <pageSetup paperSize="9" scale="34" orientation="landscape" horizontalDpi="360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54AE2-2617-3249-A081-2971A3FD4D36}">
  <dimension ref="B2:P76"/>
  <sheetViews>
    <sheetView showGridLines="0" view="pageBreakPreview" zoomScale="43" zoomScaleNormal="50" workbookViewId="0">
      <selection activeCell="B28" sqref="B28"/>
    </sheetView>
  </sheetViews>
  <sheetFormatPr baseColWidth="10" defaultColWidth="11.1640625" defaultRowHeight="16" x14ac:dyDescent="0.2"/>
  <cols>
    <col min="2" max="2" width="64.5" customWidth="1"/>
    <col min="3" max="3" width="24.33203125" customWidth="1"/>
    <col min="4" max="4" width="26.6640625" customWidth="1"/>
    <col min="5" max="5" width="23.33203125" customWidth="1"/>
    <col min="6" max="6" width="25.1640625" customWidth="1"/>
    <col min="7" max="7" width="21.1640625" customWidth="1"/>
  </cols>
  <sheetData>
    <row r="2" spans="2:7" ht="30" x14ac:dyDescent="0.3">
      <c r="B2" s="1" t="s">
        <v>39</v>
      </c>
      <c r="C2" s="1"/>
      <c r="D2" s="1"/>
      <c r="E2" s="1"/>
      <c r="F2" s="1"/>
      <c r="G2" s="1"/>
    </row>
    <row r="3" spans="2:7" ht="30" x14ac:dyDescent="0.3">
      <c r="B3" s="1" t="s">
        <v>26</v>
      </c>
      <c r="C3" s="1"/>
      <c r="D3" s="1"/>
      <c r="E3" s="1"/>
      <c r="F3" s="1"/>
      <c r="G3" s="1"/>
    </row>
    <row r="4" spans="2:7" ht="30" x14ac:dyDescent="0.3">
      <c r="B4" s="1"/>
      <c r="C4" s="1"/>
      <c r="D4" s="1"/>
      <c r="E4" s="1"/>
      <c r="F4" s="1"/>
      <c r="G4" s="1"/>
    </row>
    <row r="5" spans="2:7" ht="31" thickBot="1" x14ac:dyDescent="0.35">
      <c r="B5" s="1"/>
      <c r="C5" s="1"/>
      <c r="D5" s="1"/>
      <c r="E5" s="1"/>
      <c r="F5" s="1"/>
      <c r="G5" s="1"/>
    </row>
    <row r="6" spans="2:7" ht="31" thickBot="1" x14ac:dyDescent="0.35">
      <c r="B6" s="1"/>
      <c r="C6" s="36" t="s">
        <v>0</v>
      </c>
      <c r="D6" s="40" t="s">
        <v>1</v>
      </c>
      <c r="E6" s="2" t="s">
        <v>2</v>
      </c>
      <c r="F6" s="3" t="s">
        <v>29</v>
      </c>
      <c r="G6" s="33" t="s">
        <v>30</v>
      </c>
    </row>
    <row r="7" spans="2:7" ht="31" thickBot="1" x14ac:dyDescent="0.35">
      <c r="B7" s="23" t="s">
        <v>3</v>
      </c>
      <c r="C7" s="61">
        <v>1000000</v>
      </c>
      <c r="D7" s="61"/>
      <c r="E7" s="61"/>
      <c r="F7" s="61"/>
      <c r="G7" s="61"/>
    </row>
    <row r="8" spans="2:7" ht="30" x14ac:dyDescent="0.2">
      <c r="B8" s="29" t="s">
        <v>4</v>
      </c>
      <c r="C8" s="4" t="s">
        <v>5</v>
      </c>
      <c r="D8" s="41" t="s">
        <v>5</v>
      </c>
      <c r="E8" s="4" t="s">
        <v>5</v>
      </c>
      <c r="F8" s="6" t="s">
        <v>5</v>
      </c>
      <c r="G8" s="31" t="s">
        <v>5</v>
      </c>
    </row>
    <row r="9" spans="2:7" ht="31" thickBot="1" x14ac:dyDescent="0.35">
      <c r="B9" s="24" t="s">
        <v>6</v>
      </c>
      <c r="C9" s="7" t="s">
        <v>5</v>
      </c>
      <c r="D9" s="42" t="s">
        <v>5</v>
      </c>
      <c r="E9" s="7" t="s">
        <v>5</v>
      </c>
      <c r="F9" s="9" t="s">
        <v>5</v>
      </c>
      <c r="G9" s="32" t="s">
        <v>5</v>
      </c>
    </row>
    <row r="10" spans="2:7" ht="31" thickBot="1" x14ac:dyDescent="0.35">
      <c r="B10" s="23" t="s">
        <v>7</v>
      </c>
      <c r="C10" s="61">
        <v>3200000</v>
      </c>
      <c r="D10" s="61"/>
      <c r="E10" s="61"/>
      <c r="F10" s="61"/>
      <c r="G10" s="61"/>
    </row>
    <row r="11" spans="2:7" ht="30" x14ac:dyDescent="0.3">
      <c r="B11" s="24" t="s">
        <v>8</v>
      </c>
      <c r="C11" s="10" t="s">
        <v>5</v>
      </c>
      <c r="D11" s="10" t="s">
        <v>5</v>
      </c>
      <c r="E11" s="10" t="s">
        <v>5</v>
      </c>
      <c r="F11" s="12" t="s">
        <v>5</v>
      </c>
      <c r="G11" s="34" t="s">
        <v>5</v>
      </c>
    </row>
    <row r="12" spans="2:7" ht="30" x14ac:dyDescent="0.3">
      <c r="B12" s="24" t="s">
        <v>9</v>
      </c>
      <c r="C12" s="13" t="s">
        <v>5</v>
      </c>
      <c r="D12" s="13" t="s">
        <v>5</v>
      </c>
      <c r="E12" s="13" t="s">
        <v>5</v>
      </c>
      <c r="F12" s="15" t="s">
        <v>5</v>
      </c>
      <c r="G12" s="35" t="s">
        <v>5</v>
      </c>
    </row>
    <row r="13" spans="2:7" ht="31" thickBot="1" x14ac:dyDescent="0.35">
      <c r="B13" s="24" t="s">
        <v>10</v>
      </c>
      <c r="C13" s="7" t="s">
        <v>13</v>
      </c>
      <c r="D13" s="7" t="s">
        <v>13</v>
      </c>
      <c r="E13" s="7" t="s">
        <v>13</v>
      </c>
      <c r="F13" s="7" t="s">
        <v>13</v>
      </c>
      <c r="G13" s="8" t="s">
        <v>13</v>
      </c>
    </row>
    <row r="14" spans="2:7" ht="31" thickBot="1" x14ac:dyDescent="0.35">
      <c r="B14" s="23" t="s">
        <v>11</v>
      </c>
      <c r="C14" s="62">
        <v>4200000</v>
      </c>
      <c r="D14" s="61"/>
      <c r="E14" s="61"/>
      <c r="F14" s="61"/>
      <c r="G14" s="61"/>
    </row>
    <row r="15" spans="2:7" ht="30" x14ac:dyDescent="0.3">
      <c r="B15" s="24" t="s">
        <v>8</v>
      </c>
      <c r="C15" s="10" t="s">
        <v>5</v>
      </c>
      <c r="D15" s="10" t="s">
        <v>5</v>
      </c>
      <c r="E15" s="11" t="s">
        <v>5</v>
      </c>
      <c r="F15" s="12" t="s">
        <v>5</v>
      </c>
      <c r="G15" s="34" t="s">
        <v>5</v>
      </c>
    </row>
    <row r="16" spans="2:7" ht="30" x14ac:dyDescent="0.3">
      <c r="B16" s="24" t="s">
        <v>9</v>
      </c>
      <c r="C16" s="13" t="s">
        <v>5</v>
      </c>
      <c r="D16" s="13" t="s">
        <v>5</v>
      </c>
      <c r="E16" s="14" t="s">
        <v>5</v>
      </c>
      <c r="F16" s="15" t="s">
        <v>5</v>
      </c>
      <c r="G16" s="35" t="s">
        <v>5</v>
      </c>
    </row>
    <row r="17" spans="2:16" ht="30" x14ac:dyDescent="0.3">
      <c r="B17" s="24" t="s">
        <v>12</v>
      </c>
      <c r="C17" s="13"/>
      <c r="D17" s="13"/>
      <c r="E17" s="14" t="s">
        <v>13</v>
      </c>
      <c r="F17" s="14"/>
      <c r="G17" s="37"/>
    </row>
    <row r="18" spans="2:16" ht="30" x14ac:dyDescent="0.3">
      <c r="B18" s="24" t="s">
        <v>14</v>
      </c>
      <c r="C18" s="13"/>
      <c r="D18" s="13"/>
      <c r="E18" s="14"/>
      <c r="F18" s="14"/>
      <c r="G18" s="37"/>
    </row>
    <row r="19" spans="2:16" ht="31" thickBot="1" x14ac:dyDescent="0.35">
      <c r="B19" s="24" t="s">
        <v>15</v>
      </c>
      <c r="C19" s="7" t="s">
        <v>5</v>
      </c>
      <c r="D19" s="7"/>
      <c r="E19" s="8" t="s">
        <v>5</v>
      </c>
      <c r="F19" s="16" t="s">
        <v>5</v>
      </c>
      <c r="G19" s="38"/>
    </row>
    <row r="20" spans="2:16" ht="31" thickBot="1" x14ac:dyDescent="0.35">
      <c r="B20" s="23" t="s">
        <v>16</v>
      </c>
      <c r="C20" s="62">
        <v>1500000</v>
      </c>
      <c r="D20" s="61"/>
      <c r="E20" s="61"/>
      <c r="F20" s="61"/>
      <c r="G20" s="61"/>
    </row>
    <row r="21" spans="2:16" ht="30" x14ac:dyDescent="0.2">
      <c r="B21" s="25" t="s">
        <v>17</v>
      </c>
      <c r="C21" s="4" t="s">
        <v>5</v>
      </c>
      <c r="D21" s="4" t="s">
        <v>5</v>
      </c>
      <c r="E21" s="4" t="s">
        <v>5</v>
      </c>
      <c r="F21" s="51" t="s">
        <v>5</v>
      </c>
      <c r="G21" s="31" t="s">
        <v>5</v>
      </c>
    </row>
    <row r="22" spans="2:16" ht="30" x14ac:dyDescent="0.3">
      <c r="B22" s="24" t="s">
        <v>18</v>
      </c>
      <c r="C22" s="13" t="s">
        <v>5</v>
      </c>
      <c r="D22" s="13" t="s">
        <v>5</v>
      </c>
      <c r="E22" s="13" t="s">
        <v>5</v>
      </c>
      <c r="F22" s="52" t="s">
        <v>5</v>
      </c>
      <c r="G22" s="35" t="s">
        <v>5</v>
      </c>
    </row>
    <row r="23" spans="2:16" ht="30" x14ac:dyDescent="0.2">
      <c r="B23" s="25" t="s">
        <v>19</v>
      </c>
      <c r="C23" s="17" t="s">
        <v>5</v>
      </c>
      <c r="D23" s="17"/>
      <c r="E23" s="17"/>
      <c r="F23" s="17"/>
      <c r="G23" s="39"/>
    </row>
    <row r="24" spans="2:16" ht="30" x14ac:dyDescent="0.2">
      <c r="B24" s="25" t="s">
        <v>42</v>
      </c>
      <c r="C24" s="17"/>
      <c r="D24" s="17"/>
      <c r="E24" s="17" t="s">
        <v>5</v>
      </c>
      <c r="F24" s="17"/>
      <c r="G24" s="39"/>
    </row>
    <row r="25" spans="2:16" ht="31" x14ac:dyDescent="0.35">
      <c r="B25" s="25" t="s">
        <v>21</v>
      </c>
      <c r="C25" s="17"/>
      <c r="D25" s="17"/>
      <c r="E25" s="17"/>
      <c r="F25" s="17"/>
      <c r="G25" s="35" t="s">
        <v>5</v>
      </c>
      <c r="L25" s="45" t="s">
        <v>32</v>
      </c>
    </row>
    <row r="26" spans="2:16" ht="31" x14ac:dyDescent="0.35">
      <c r="B26" s="24" t="s">
        <v>22</v>
      </c>
      <c r="C26" s="13"/>
      <c r="D26" s="13" t="s">
        <v>5</v>
      </c>
      <c r="E26" s="13"/>
      <c r="F26" s="52" t="s">
        <v>5</v>
      </c>
      <c r="G26" s="37"/>
      <c r="L26" s="45" t="str">
        <f>C6</f>
        <v>Discovery</v>
      </c>
      <c r="M26" s="45" t="str">
        <f t="shared" ref="M26:P26" si="0">D6</f>
        <v>Momentum</v>
      </c>
      <c r="N26" s="45" t="str">
        <f t="shared" si="0"/>
        <v>Brightock</v>
      </c>
      <c r="O26" s="45" t="str">
        <f t="shared" si="0"/>
        <v>Sanlam</v>
      </c>
      <c r="P26" s="45" t="str">
        <f t="shared" si="0"/>
        <v>Bidvest</v>
      </c>
    </row>
    <row r="27" spans="2:16" ht="32" thickBot="1" x14ac:dyDescent="0.4">
      <c r="B27" s="24" t="s">
        <v>10</v>
      </c>
      <c r="C27" s="17" t="s">
        <v>5</v>
      </c>
      <c r="D27" s="7" t="s">
        <v>5</v>
      </c>
      <c r="E27" s="7" t="s">
        <v>5</v>
      </c>
      <c r="F27" s="53" t="s">
        <v>5</v>
      </c>
      <c r="G27" s="54" t="s">
        <v>5</v>
      </c>
      <c r="L27" s="45"/>
      <c r="M27" s="45"/>
      <c r="N27" s="45"/>
      <c r="O27" s="45"/>
      <c r="P27" s="45"/>
    </row>
    <row r="28" spans="2:16" ht="32" thickBot="1" x14ac:dyDescent="0.4">
      <c r="B28" s="23" t="s">
        <v>38</v>
      </c>
      <c r="C28" s="30"/>
      <c r="D28" s="30"/>
      <c r="E28" s="30"/>
      <c r="F28" s="30"/>
      <c r="G28" s="30"/>
      <c r="L28" s="46">
        <v>0.1</v>
      </c>
      <c r="M28" s="46">
        <v>0.1</v>
      </c>
      <c r="N28" s="46">
        <v>0.1</v>
      </c>
      <c r="O28" s="46">
        <v>0.1</v>
      </c>
      <c r="P28" s="46">
        <v>0.1</v>
      </c>
    </row>
    <row r="29" spans="2:16" ht="30" x14ac:dyDescent="0.3">
      <c r="B29" s="24" t="s">
        <v>23</v>
      </c>
      <c r="C29" s="10" t="s">
        <v>5</v>
      </c>
      <c r="D29" s="10" t="s">
        <v>13</v>
      </c>
      <c r="E29" s="10" t="s">
        <v>5</v>
      </c>
      <c r="F29" s="12" t="s">
        <v>5</v>
      </c>
      <c r="G29" s="60"/>
    </row>
    <row r="30" spans="2:16" ht="31" thickBot="1" x14ac:dyDescent="0.35">
      <c r="B30" s="24" t="s">
        <v>24</v>
      </c>
      <c r="C30" s="7" t="s">
        <v>13</v>
      </c>
      <c r="D30" s="7"/>
      <c r="E30" s="7" t="s">
        <v>13</v>
      </c>
      <c r="F30" s="8"/>
      <c r="G30" s="8"/>
    </row>
    <row r="31" spans="2:16" ht="30" x14ac:dyDescent="0.3">
      <c r="B31" s="27" t="s">
        <v>25</v>
      </c>
      <c r="C31" s="28">
        <v>19768</v>
      </c>
      <c r="D31" s="28">
        <v>7781</v>
      </c>
      <c r="E31" s="28">
        <v>5664</v>
      </c>
      <c r="F31" s="28">
        <v>9538</v>
      </c>
      <c r="G31" s="28">
        <v>10789</v>
      </c>
    </row>
    <row r="32" spans="2:16" ht="30" x14ac:dyDescent="0.3">
      <c r="B32" s="1"/>
      <c r="C32" s="1"/>
      <c r="D32" s="1"/>
      <c r="E32" s="1"/>
      <c r="F32" s="1"/>
      <c r="G32" s="1"/>
    </row>
    <row r="47" spans="3:9" x14ac:dyDescent="0.2">
      <c r="C47" s="19"/>
      <c r="D47" s="19"/>
      <c r="E47" s="19"/>
      <c r="F47" s="19"/>
      <c r="G47" s="19"/>
      <c r="H47" s="19"/>
      <c r="I47" s="19"/>
    </row>
    <row r="48" spans="3:9" x14ac:dyDescent="0.2">
      <c r="C48" s="19"/>
      <c r="D48" s="19"/>
      <c r="E48" s="19"/>
      <c r="F48" s="19"/>
      <c r="G48" s="19"/>
      <c r="H48" s="19"/>
      <c r="I48" s="19"/>
    </row>
    <row r="49" spans="3:16" x14ac:dyDescent="0.2">
      <c r="C49" s="19"/>
      <c r="D49" s="19"/>
      <c r="E49" s="19"/>
      <c r="F49" s="19"/>
      <c r="G49" s="19"/>
      <c r="H49" s="19"/>
      <c r="I49" s="19"/>
    </row>
    <row r="50" spans="3:16" x14ac:dyDescent="0.2">
      <c r="C50" s="19"/>
      <c r="D50" s="19"/>
      <c r="E50" s="19"/>
      <c r="F50" s="19"/>
      <c r="G50" s="19"/>
      <c r="H50" s="19"/>
      <c r="I50" s="19"/>
    </row>
    <row r="51" spans="3:16" x14ac:dyDescent="0.2">
      <c r="C51" s="19"/>
      <c r="D51" s="19"/>
      <c r="E51" s="19"/>
      <c r="F51" s="19"/>
      <c r="G51" s="19"/>
      <c r="H51" s="19"/>
      <c r="I51" s="19"/>
    </row>
    <row r="52" spans="3:16" x14ac:dyDescent="0.2">
      <c r="C52" s="19"/>
      <c r="D52" s="19"/>
      <c r="E52" s="19"/>
      <c r="F52" s="19"/>
      <c r="G52" s="19"/>
      <c r="H52" s="19"/>
      <c r="I52" s="19"/>
    </row>
    <row r="53" spans="3:16" x14ac:dyDescent="0.2">
      <c r="C53" s="19"/>
      <c r="D53" s="19"/>
      <c r="E53" s="19"/>
      <c r="F53" s="19"/>
      <c r="G53" s="19"/>
      <c r="H53" s="19"/>
      <c r="I53" s="19"/>
    </row>
    <row r="54" spans="3:16" x14ac:dyDescent="0.2">
      <c r="C54" s="19"/>
      <c r="D54" s="19"/>
      <c r="E54" s="19"/>
      <c r="F54" s="19"/>
      <c r="G54" s="19"/>
      <c r="H54" s="19"/>
      <c r="I54" s="19"/>
    </row>
    <row r="55" spans="3:16" x14ac:dyDescent="0.2">
      <c r="C55" s="19"/>
      <c r="D55" s="19"/>
      <c r="E55" s="19"/>
      <c r="F55" s="19"/>
      <c r="G55" s="19"/>
      <c r="H55" s="19"/>
      <c r="I55" s="19"/>
    </row>
    <row r="56" spans="3:16" x14ac:dyDescent="0.2">
      <c r="C56" s="19"/>
      <c r="D56" s="19"/>
      <c r="E56" s="19"/>
      <c r="F56" s="19"/>
      <c r="G56" s="19"/>
      <c r="H56" s="19"/>
      <c r="I56" s="19"/>
    </row>
    <row r="57" spans="3:16" x14ac:dyDescent="0.2">
      <c r="C57" s="19"/>
      <c r="D57" s="19"/>
      <c r="E57" s="19"/>
      <c r="F57" s="19"/>
      <c r="G57" s="19"/>
      <c r="H57" s="19"/>
      <c r="I57" s="19"/>
    </row>
    <row r="58" spans="3:16" x14ac:dyDescent="0.2">
      <c r="C58" s="19"/>
      <c r="D58" s="19"/>
      <c r="E58" s="19"/>
      <c r="F58" s="19"/>
      <c r="G58" s="19"/>
      <c r="H58" s="19"/>
      <c r="I58" s="19"/>
    </row>
    <row r="59" spans="3:16" x14ac:dyDescent="0.2">
      <c r="C59" s="19"/>
      <c r="D59" s="19"/>
      <c r="E59" s="19"/>
      <c r="F59" s="19"/>
      <c r="G59" s="19"/>
      <c r="H59" s="19"/>
      <c r="I59" s="19"/>
    </row>
    <row r="61" spans="3:16" x14ac:dyDescent="0.2">
      <c r="C61" s="19"/>
      <c r="D61" s="19"/>
    </row>
    <row r="62" spans="3:16" x14ac:dyDescent="0.2">
      <c r="C62" s="19"/>
      <c r="D62" s="19"/>
    </row>
    <row r="63" spans="3:16" x14ac:dyDescent="0.2">
      <c r="C63" s="20"/>
      <c r="D63" s="20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</row>
    <row r="64" spans="3:16" x14ac:dyDescent="0.2">
      <c r="C64" s="20"/>
      <c r="D64" s="20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</row>
    <row r="65" spans="3:16" x14ac:dyDescent="0.2">
      <c r="C65" s="20"/>
      <c r="D65" s="20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</row>
    <row r="66" spans="3:16" x14ac:dyDescent="0.2">
      <c r="C66" s="20"/>
      <c r="D66" s="20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</row>
    <row r="67" spans="3:16" x14ac:dyDescent="0.2">
      <c r="C67" s="20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</row>
    <row r="68" spans="3:16" x14ac:dyDescent="0.2">
      <c r="C68" s="20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</row>
    <row r="69" spans="3:16" x14ac:dyDescent="0.2">
      <c r="C69" s="20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</row>
    <row r="70" spans="3:16" x14ac:dyDescent="0.2">
      <c r="C70" s="20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</row>
    <row r="71" spans="3:16" x14ac:dyDescent="0.2">
      <c r="C71" s="19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</row>
    <row r="72" spans="3:16" x14ac:dyDescent="0.2">
      <c r="C72" s="19"/>
    </row>
    <row r="73" spans="3:16" x14ac:dyDescent="0.2">
      <c r="C73" s="19"/>
    </row>
    <row r="74" spans="3:16" x14ac:dyDescent="0.2">
      <c r="C74" s="19"/>
    </row>
    <row r="75" spans="3:16" x14ac:dyDescent="0.2">
      <c r="C75" s="19"/>
    </row>
    <row r="76" spans="3:16" x14ac:dyDescent="0.2">
      <c r="C76" s="19"/>
    </row>
  </sheetData>
  <conditionalFormatting sqref="C1:C1048576 D13:G13">
    <cfRule type="containsText" dxfId="15" priority="4" operator="containsText" text="Yes">
      <formula>NOT(ISERROR(SEARCH("Yes",C1)))</formula>
    </cfRule>
  </conditionalFormatting>
  <conditionalFormatting sqref="C14">
    <cfRule type="containsText" dxfId="14" priority="6" operator="containsText" text="Yes">
      <formula>NOT(ISERROR(SEARCH("Yes",C14)))</formula>
    </cfRule>
  </conditionalFormatting>
  <conditionalFormatting sqref="C20">
    <cfRule type="containsText" dxfId="13" priority="1" operator="containsText" text="Yes">
      <formula>NOT(ISERROR(SEARCH("Yes",C20)))</formula>
    </cfRule>
  </conditionalFormatting>
  <conditionalFormatting sqref="C31:D31">
    <cfRule type="containsText" dxfId="12" priority="5" operator="containsText" text="Yes">
      <formula>NOT(ISERROR(SEARCH("Yes",C31)))</formula>
    </cfRule>
  </conditionalFormatting>
  <conditionalFormatting sqref="D6 D8:D9 D11:D12 D15:D19 D21:D30">
    <cfRule type="containsText" dxfId="11" priority="8" operator="containsText" text="Yes">
      <formula>NOT(ISERROR(SEARCH("Yes",D6)))</formula>
    </cfRule>
  </conditionalFormatting>
  <conditionalFormatting sqref="E6 E8:E9 E11:E12 E15:E19 E21:E31">
    <cfRule type="containsText" dxfId="10" priority="7" operator="containsText" text="Yes">
      <formula>NOT(ISERROR(SEARCH("Yes",E6)))</formula>
    </cfRule>
  </conditionalFormatting>
  <conditionalFormatting sqref="F31">
    <cfRule type="containsText" dxfId="9" priority="2" operator="containsText" text="Yes">
      <formula>NOT(ISERROR(SEARCH("Yes",F31)))</formula>
    </cfRule>
    <cfRule type="containsText" dxfId="8" priority="3" operator="containsText" text="Yes">
      <formula>NOT(ISERROR(SEARCH("Yes",F31)))</formula>
    </cfRule>
  </conditionalFormatting>
  <dataValidations count="1">
    <dataValidation type="list" allowBlank="1" showInputMessage="1" showErrorMessage="1" sqref="C8:G9 C15:G19 C11:G13 C29:G30 C21:G27" xr:uid="{542C00AE-8141-EA49-A306-6A9F6281DD73}">
      <formula1>$J$11:$J$13</formula1>
    </dataValidation>
  </dataValidations>
  <pageMargins left="1" right="1" top="1" bottom="1" header="0.5" footer="0.5"/>
  <pageSetup paperSize="9" scale="36" orientation="landscape" horizontalDpi="360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A9510-6954-354F-B9A4-BD1688658E66}">
  <dimension ref="B2:P76"/>
  <sheetViews>
    <sheetView showGridLines="0" view="pageBreakPreview" zoomScale="42" zoomScaleNormal="50" workbookViewId="0">
      <selection activeCell="G32" sqref="G32"/>
    </sheetView>
  </sheetViews>
  <sheetFormatPr baseColWidth="10" defaultColWidth="11.1640625" defaultRowHeight="16" x14ac:dyDescent="0.2"/>
  <cols>
    <col min="2" max="2" width="64.5" customWidth="1"/>
    <col min="3" max="3" width="24.33203125" customWidth="1"/>
    <col min="4" max="4" width="26.6640625" customWidth="1"/>
    <col min="5" max="5" width="23.33203125" customWidth="1"/>
    <col min="6" max="6" width="25.1640625" customWidth="1"/>
    <col min="7" max="7" width="21.1640625" customWidth="1"/>
  </cols>
  <sheetData>
    <row r="2" spans="2:10" ht="30" x14ac:dyDescent="0.3">
      <c r="B2" s="1" t="s">
        <v>41</v>
      </c>
      <c r="C2" s="1"/>
      <c r="D2" s="1"/>
      <c r="E2" s="1"/>
      <c r="F2" s="1"/>
      <c r="G2" s="1"/>
    </row>
    <row r="3" spans="2:10" ht="30" x14ac:dyDescent="0.3">
      <c r="B3" s="1" t="s">
        <v>26</v>
      </c>
      <c r="C3" s="1"/>
      <c r="D3" s="1"/>
      <c r="E3" s="1"/>
      <c r="F3" s="1"/>
      <c r="G3" s="1"/>
    </row>
    <row r="4" spans="2:10" ht="30" x14ac:dyDescent="0.3">
      <c r="B4" s="1"/>
      <c r="C4" s="1"/>
      <c r="D4" s="1"/>
      <c r="E4" s="1"/>
      <c r="F4" s="1"/>
      <c r="G4" s="1"/>
    </row>
    <row r="5" spans="2:10" ht="31" thickBot="1" x14ac:dyDescent="0.35">
      <c r="B5" s="1"/>
      <c r="C5" s="1"/>
      <c r="D5" s="1"/>
      <c r="E5" s="1"/>
      <c r="F5" s="1"/>
      <c r="G5" s="1"/>
    </row>
    <row r="6" spans="2:10" ht="31" thickBot="1" x14ac:dyDescent="0.35">
      <c r="B6" s="1"/>
      <c r="C6" s="36" t="s">
        <v>40</v>
      </c>
      <c r="D6" s="40" t="s">
        <v>1</v>
      </c>
      <c r="E6" s="2" t="s">
        <v>2</v>
      </c>
      <c r="F6" s="3" t="s">
        <v>29</v>
      </c>
      <c r="G6" s="33" t="s">
        <v>30</v>
      </c>
    </row>
    <row r="7" spans="2:10" ht="31" thickBot="1" x14ac:dyDescent="0.35">
      <c r="B7" s="23" t="s">
        <v>3</v>
      </c>
      <c r="C7" s="176">
        <v>3000000</v>
      </c>
      <c r="D7" s="176"/>
      <c r="E7" s="176"/>
      <c r="F7" s="176"/>
      <c r="G7" s="176"/>
    </row>
    <row r="8" spans="2:10" ht="30" x14ac:dyDescent="0.2">
      <c r="B8" s="29" t="s">
        <v>4</v>
      </c>
      <c r="C8" s="4" t="s">
        <v>5</v>
      </c>
      <c r="D8" s="41" t="s">
        <v>5</v>
      </c>
      <c r="E8" s="4" t="s">
        <v>5</v>
      </c>
      <c r="F8" s="6" t="s">
        <v>5</v>
      </c>
      <c r="G8" s="31" t="s">
        <v>5</v>
      </c>
    </row>
    <row r="9" spans="2:10" ht="31" thickBot="1" x14ac:dyDescent="0.35">
      <c r="B9" s="24" t="s">
        <v>6</v>
      </c>
      <c r="C9" s="7" t="s">
        <v>5</v>
      </c>
      <c r="D9" s="42" t="s">
        <v>5</v>
      </c>
      <c r="E9" s="7" t="s">
        <v>5</v>
      </c>
      <c r="F9" s="9" t="s">
        <v>5</v>
      </c>
      <c r="G9" s="32" t="s">
        <v>5</v>
      </c>
    </row>
    <row r="10" spans="2:10" ht="31" thickBot="1" x14ac:dyDescent="0.35">
      <c r="B10" s="23" t="s">
        <v>7</v>
      </c>
      <c r="C10" s="176">
        <v>2270000</v>
      </c>
      <c r="D10" s="176"/>
      <c r="E10" s="176"/>
      <c r="F10" s="176"/>
      <c r="G10" s="176"/>
    </row>
    <row r="11" spans="2:10" ht="30" x14ac:dyDescent="0.3">
      <c r="B11" s="24" t="s">
        <v>8</v>
      </c>
      <c r="C11" s="10" t="s">
        <v>5</v>
      </c>
      <c r="D11" s="10" t="s">
        <v>5</v>
      </c>
      <c r="E11" s="10" t="s">
        <v>5</v>
      </c>
      <c r="F11" s="12" t="s">
        <v>5</v>
      </c>
      <c r="G11" s="34" t="s">
        <v>5</v>
      </c>
    </row>
    <row r="12" spans="2:10" ht="30" x14ac:dyDescent="0.3">
      <c r="B12" s="24" t="s">
        <v>9</v>
      </c>
      <c r="C12" s="13" t="s">
        <v>5</v>
      </c>
      <c r="D12" s="13" t="s">
        <v>5</v>
      </c>
      <c r="E12" s="13" t="s">
        <v>5</v>
      </c>
      <c r="F12" s="15" t="s">
        <v>5</v>
      </c>
      <c r="G12" s="35" t="s">
        <v>5</v>
      </c>
      <c r="J12" t="s">
        <v>5</v>
      </c>
    </row>
    <row r="13" spans="2:10" ht="31" thickBot="1" x14ac:dyDescent="0.35">
      <c r="B13" s="24" t="s">
        <v>10</v>
      </c>
      <c r="C13" s="7" t="s">
        <v>13</v>
      </c>
      <c r="D13" s="7" t="s">
        <v>13</v>
      </c>
      <c r="E13" s="7" t="s">
        <v>13</v>
      </c>
      <c r="F13" s="7" t="s">
        <v>13</v>
      </c>
      <c r="G13" s="8" t="s">
        <v>13</v>
      </c>
      <c r="J13" t="s">
        <v>13</v>
      </c>
    </row>
    <row r="14" spans="2:10" ht="31" thickBot="1" x14ac:dyDescent="0.35">
      <c r="B14" s="23" t="s">
        <v>11</v>
      </c>
      <c r="C14" s="177">
        <v>61200</v>
      </c>
      <c r="D14" s="176"/>
      <c r="E14" s="176"/>
      <c r="F14" s="176"/>
      <c r="G14" s="176"/>
    </row>
    <row r="15" spans="2:10" ht="30" x14ac:dyDescent="0.3">
      <c r="B15" s="24" t="s">
        <v>8</v>
      </c>
      <c r="C15" s="10" t="s">
        <v>5</v>
      </c>
      <c r="D15" s="10" t="s">
        <v>5</v>
      </c>
      <c r="E15" s="11" t="s">
        <v>5</v>
      </c>
      <c r="F15" s="12" t="s">
        <v>5</v>
      </c>
      <c r="G15" s="34" t="s">
        <v>5</v>
      </c>
    </row>
    <row r="16" spans="2:10" ht="30" x14ac:dyDescent="0.3">
      <c r="B16" s="24" t="s">
        <v>9</v>
      </c>
      <c r="C16" s="13" t="s">
        <v>5</v>
      </c>
      <c r="D16" s="13" t="s">
        <v>5</v>
      </c>
      <c r="E16" s="14" t="s">
        <v>5</v>
      </c>
      <c r="F16" s="15" t="s">
        <v>5</v>
      </c>
      <c r="G16" s="35" t="s">
        <v>5</v>
      </c>
    </row>
    <row r="17" spans="2:16" ht="30" x14ac:dyDescent="0.3">
      <c r="B17" s="24" t="s">
        <v>12</v>
      </c>
      <c r="C17" s="13"/>
      <c r="D17" s="13"/>
      <c r="E17" s="14" t="s">
        <v>13</v>
      </c>
      <c r="F17" s="14"/>
      <c r="G17" s="37"/>
    </row>
    <row r="18" spans="2:16" ht="30" x14ac:dyDescent="0.3">
      <c r="B18" s="24" t="s">
        <v>14</v>
      </c>
      <c r="C18" s="13"/>
      <c r="D18" s="13"/>
      <c r="E18" s="14"/>
      <c r="F18" s="14"/>
      <c r="G18" s="37"/>
    </row>
    <row r="19" spans="2:16" ht="31" thickBot="1" x14ac:dyDescent="0.35">
      <c r="B19" s="24" t="s">
        <v>15</v>
      </c>
      <c r="C19" s="7" t="s">
        <v>5</v>
      </c>
      <c r="D19" s="7"/>
      <c r="E19" s="8" t="s">
        <v>5</v>
      </c>
      <c r="F19" s="16" t="s">
        <v>5</v>
      </c>
      <c r="G19" s="38"/>
    </row>
    <row r="20" spans="2:16" ht="31" thickBot="1" x14ac:dyDescent="0.35">
      <c r="B20" s="23" t="s">
        <v>16</v>
      </c>
      <c r="C20" s="177">
        <v>1800000</v>
      </c>
      <c r="D20" s="176"/>
      <c r="E20" s="176"/>
      <c r="F20" s="176"/>
      <c r="G20" s="176"/>
    </row>
    <row r="21" spans="2:16" ht="30" x14ac:dyDescent="0.2">
      <c r="B21" s="25" t="s">
        <v>17</v>
      </c>
      <c r="C21" s="5" t="s">
        <v>5</v>
      </c>
      <c r="D21" s="56" t="s">
        <v>5</v>
      </c>
      <c r="E21" s="56" t="s">
        <v>5</v>
      </c>
      <c r="F21" s="6" t="s">
        <v>5</v>
      </c>
      <c r="G21" s="31" t="s">
        <v>5</v>
      </c>
    </row>
    <row r="22" spans="2:16" ht="30" x14ac:dyDescent="0.3">
      <c r="B22" s="24" t="s">
        <v>18</v>
      </c>
      <c r="C22" s="14" t="s">
        <v>5</v>
      </c>
      <c r="D22" s="57" t="s">
        <v>5</v>
      </c>
      <c r="E22" s="57" t="s">
        <v>5</v>
      </c>
      <c r="F22" s="15" t="s">
        <v>5</v>
      </c>
      <c r="G22" s="35" t="s">
        <v>5</v>
      </c>
    </row>
    <row r="23" spans="2:16" ht="30" x14ac:dyDescent="0.2">
      <c r="B23" s="25" t="s">
        <v>19</v>
      </c>
      <c r="C23" s="18" t="s">
        <v>5</v>
      </c>
      <c r="D23" s="58"/>
      <c r="E23" s="58"/>
      <c r="F23" s="18"/>
      <c r="G23" s="39"/>
    </row>
    <row r="24" spans="2:16" ht="30" x14ac:dyDescent="0.2">
      <c r="B24" s="26" t="s">
        <v>20</v>
      </c>
      <c r="C24" s="18"/>
      <c r="D24" s="58"/>
      <c r="E24" s="58" t="s">
        <v>5</v>
      </c>
      <c r="F24" s="18"/>
      <c r="G24" s="39"/>
    </row>
    <row r="25" spans="2:16" ht="30" x14ac:dyDescent="0.35">
      <c r="B25" s="25" t="s">
        <v>21</v>
      </c>
      <c r="C25" s="18"/>
      <c r="D25" s="58"/>
      <c r="E25" s="58"/>
      <c r="F25" s="18"/>
      <c r="G25" s="39"/>
      <c r="L25" s="45" t="s">
        <v>32</v>
      </c>
    </row>
    <row r="26" spans="2:16" ht="31" x14ac:dyDescent="0.35">
      <c r="B26" s="24" t="s">
        <v>22</v>
      </c>
      <c r="C26" s="14"/>
      <c r="D26" s="57" t="s">
        <v>5</v>
      </c>
      <c r="E26" s="57"/>
      <c r="F26" s="14"/>
      <c r="G26" s="37"/>
      <c r="L26" s="45" t="str">
        <f>C6</f>
        <v>Disc/PPS</v>
      </c>
      <c r="M26" s="45" t="str">
        <f t="shared" ref="M26:P26" si="0">D6</f>
        <v>Momentum</v>
      </c>
      <c r="N26" s="45" t="str">
        <f t="shared" si="0"/>
        <v>Brightock</v>
      </c>
      <c r="O26" s="45" t="str">
        <f t="shared" si="0"/>
        <v>Sanlam</v>
      </c>
      <c r="P26" s="45" t="str">
        <f t="shared" si="0"/>
        <v>Bidvest</v>
      </c>
    </row>
    <row r="27" spans="2:16" ht="32" thickBot="1" x14ac:dyDescent="0.4">
      <c r="B27" s="24" t="s">
        <v>10</v>
      </c>
      <c r="C27" s="8" t="s">
        <v>13</v>
      </c>
      <c r="D27" s="59" t="s">
        <v>5</v>
      </c>
      <c r="E27" s="55" t="s">
        <v>5</v>
      </c>
      <c r="F27" s="16" t="s">
        <v>5</v>
      </c>
      <c r="G27" s="54" t="s">
        <v>5</v>
      </c>
      <c r="L27" s="45"/>
      <c r="M27" s="45"/>
      <c r="N27" s="45"/>
      <c r="O27" s="45"/>
      <c r="P27" s="45"/>
    </row>
    <row r="28" spans="2:16" ht="32" thickBot="1" x14ac:dyDescent="0.4">
      <c r="B28" s="23" t="s">
        <v>38</v>
      </c>
      <c r="C28" s="30"/>
      <c r="D28" s="30"/>
      <c r="E28" s="30"/>
      <c r="F28" s="30"/>
      <c r="G28" s="30"/>
      <c r="L28" s="46">
        <v>0.1</v>
      </c>
      <c r="M28" s="46">
        <v>0.1</v>
      </c>
      <c r="N28" s="46">
        <v>0.1</v>
      </c>
      <c r="O28" s="46">
        <v>0.1</v>
      </c>
      <c r="P28" s="46">
        <v>0.1</v>
      </c>
    </row>
    <row r="29" spans="2:16" ht="30" x14ac:dyDescent="0.3">
      <c r="B29" s="24" t="s">
        <v>23</v>
      </c>
      <c r="C29" s="10" t="s">
        <v>5</v>
      </c>
      <c r="D29" s="10" t="s">
        <v>13</v>
      </c>
      <c r="E29" s="10" t="s">
        <v>5</v>
      </c>
      <c r="F29" s="12" t="s">
        <v>5</v>
      </c>
      <c r="G29" s="34" t="s">
        <v>5</v>
      </c>
    </row>
    <row r="30" spans="2:16" ht="31" thickBot="1" x14ac:dyDescent="0.35">
      <c r="B30" s="24" t="s">
        <v>24</v>
      </c>
      <c r="C30" s="7" t="s">
        <v>13</v>
      </c>
      <c r="D30" s="7"/>
      <c r="E30" s="7" t="s">
        <v>13</v>
      </c>
      <c r="F30" s="8"/>
      <c r="G30" s="8"/>
    </row>
    <row r="31" spans="2:16" ht="30" x14ac:dyDescent="0.3">
      <c r="B31" s="27" t="s">
        <v>25</v>
      </c>
      <c r="C31" s="28">
        <v>9484</v>
      </c>
      <c r="D31" s="28">
        <v>7268</v>
      </c>
      <c r="E31" s="28">
        <v>6044</v>
      </c>
      <c r="F31" s="28">
        <v>7609</v>
      </c>
      <c r="G31" s="28">
        <v>6044</v>
      </c>
    </row>
    <row r="32" spans="2:16" ht="30" x14ac:dyDescent="0.3">
      <c r="B32" s="1"/>
      <c r="C32" s="1"/>
      <c r="D32" s="1"/>
      <c r="E32" s="1"/>
      <c r="F32" s="1"/>
      <c r="G32" s="1"/>
    </row>
    <row r="47" spans="3:9" x14ac:dyDescent="0.2">
      <c r="C47" s="19"/>
      <c r="D47" s="19"/>
      <c r="E47" s="19"/>
      <c r="F47" s="19"/>
      <c r="G47" s="19"/>
      <c r="H47" s="19"/>
      <c r="I47" s="19"/>
    </row>
    <row r="48" spans="3:9" x14ac:dyDescent="0.2">
      <c r="C48" s="19"/>
      <c r="D48" s="19"/>
      <c r="E48" s="19"/>
      <c r="F48" s="19"/>
      <c r="G48" s="19"/>
      <c r="H48" s="19"/>
      <c r="I48" s="19"/>
    </row>
    <row r="49" spans="3:16" x14ac:dyDescent="0.2">
      <c r="C49" s="19"/>
      <c r="D49" s="19"/>
      <c r="E49" s="19"/>
      <c r="F49" s="19"/>
      <c r="G49" s="19"/>
      <c r="H49" s="19"/>
      <c r="I49" s="19"/>
    </row>
    <row r="50" spans="3:16" x14ac:dyDescent="0.2">
      <c r="C50" s="19"/>
      <c r="D50" s="19"/>
      <c r="E50" s="19"/>
      <c r="F50" s="19"/>
      <c r="G50" s="19"/>
      <c r="H50" s="19"/>
      <c r="I50" s="19"/>
    </row>
    <row r="51" spans="3:16" x14ac:dyDescent="0.2">
      <c r="C51" s="19"/>
      <c r="D51" s="19"/>
      <c r="E51" s="19"/>
      <c r="F51" s="19"/>
      <c r="G51" s="19"/>
      <c r="H51" s="19"/>
      <c r="I51" s="19"/>
    </row>
    <row r="52" spans="3:16" x14ac:dyDescent="0.2">
      <c r="C52" s="19"/>
      <c r="D52" s="19"/>
      <c r="E52" s="19"/>
      <c r="F52" s="19"/>
      <c r="G52" s="19"/>
      <c r="H52" s="19"/>
      <c r="I52" s="19"/>
    </row>
    <row r="53" spans="3:16" x14ac:dyDescent="0.2">
      <c r="C53" s="19"/>
      <c r="D53" s="19"/>
      <c r="E53" s="19"/>
      <c r="F53" s="19"/>
      <c r="G53" s="19"/>
      <c r="H53" s="19"/>
      <c r="I53" s="19"/>
    </row>
    <row r="54" spans="3:16" x14ac:dyDescent="0.2">
      <c r="C54" s="19"/>
      <c r="D54" s="19"/>
      <c r="E54" s="19"/>
      <c r="F54" s="19"/>
      <c r="G54" s="19"/>
      <c r="H54" s="19"/>
      <c r="I54" s="19"/>
    </row>
    <row r="55" spans="3:16" x14ac:dyDescent="0.2">
      <c r="C55" s="19"/>
      <c r="D55" s="19"/>
      <c r="E55" s="19"/>
      <c r="F55" s="19"/>
      <c r="G55" s="19"/>
      <c r="H55" s="19"/>
      <c r="I55" s="19"/>
    </row>
    <row r="56" spans="3:16" x14ac:dyDescent="0.2">
      <c r="C56" s="19"/>
      <c r="D56" s="19"/>
      <c r="E56" s="19"/>
      <c r="F56" s="19"/>
      <c r="G56" s="19"/>
      <c r="H56" s="19"/>
      <c r="I56" s="19"/>
    </row>
    <row r="57" spans="3:16" x14ac:dyDescent="0.2">
      <c r="C57" s="19"/>
      <c r="D57" s="19"/>
      <c r="E57" s="19"/>
      <c r="F57" s="19"/>
      <c r="G57" s="19"/>
      <c r="H57" s="19"/>
      <c r="I57" s="19"/>
    </row>
    <row r="58" spans="3:16" x14ac:dyDescent="0.2">
      <c r="C58" s="19"/>
      <c r="D58" s="19"/>
      <c r="E58" s="19"/>
      <c r="F58" s="19"/>
      <c r="G58" s="19"/>
      <c r="H58" s="19"/>
      <c r="I58" s="19"/>
    </row>
    <row r="59" spans="3:16" x14ac:dyDescent="0.2">
      <c r="C59" s="19"/>
      <c r="D59" s="19"/>
      <c r="E59" s="19"/>
      <c r="F59" s="19"/>
      <c r="G59" s="19"/>
      <c r="H59" s="19"/>
      <c r="I59" s="19"/>
    </row>
    <row r="61" spans="3:16" x14ac:dyDescent="0.2">
      <c r="C61" s="19"/>
      <c r="D61" s="19"/>
    </row>
    <row r="62" spans="3:16" x14ac:dyDescent="0.2">
      <c r="C62" s="19"/>
      <c r="D62" s="19"/>
    </row>
    <row r="63" spans="3:16" x14ac:dyDescent="0.2">
      <c r="C63" s="20"/>
      <c r="D63" s="20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</row>
    <row r="64" spans="3:16" x14ac:dyDescent="0.2">
      <c r="C64" s="20"/>
      <c r="D64" s="20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</row>
    <row r="65" spans="3:16" x14ac:dyDescent="0.2">
      <c r="C65" s="20"/>
      <c r="D65" s="20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</row>
    <row r="66" spans="3:16" x14ac:dyDescent="0.2">
      <c r="C66" s="20"/>
      <c r="D66" s="20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</row>
    <row r="67" spans="3:16" x14ac:dyDescent="0.2">
      <c r="C67" s="20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</row>
    <row r="68" spans="3:16" x14ac:dyDescent="0.2">
      <c r="C68" s="20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</row>
    <row r="69" spans="3:16" x14ac:dyDescent="0.2">
      <c r="C69" s="20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</row>
    <row r="70" spans="3:16" x14ac:dyDescent="0.2">
      <c r="C70" s="20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</row>
    <row r="71" spans="3:16" x14ac:dyDescent="0.2">
      <c r="C71" s="19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</row>
    <row r="72" spans="3:16" x14ac:dyDescent="0.2">
      <c r="C72" s="19"/>
    </row>
    <row r="73" spans="3:16" x14ac:dyDescent="0.2">
      <c r="C73" s="19"/>
    </row>
    <row r="74" spans="3:16" x14ac:dyDescent="0.2">
      <c r="C74" s="19"/>
    </row>
    <row r="75" spans="3:16" x14ac:dyDescent="0.2">
      <c r="C75" s="19"/>
    </row>
    <row r="76" spans="3:16" x14ac:dyDescent="0.2">
      <c r="C76" s="19"/>
    </row>
  </sheetData>
  <sheetProtection algorithmName="SHA-512" hashValue="oAs54Frw1/L8kHmiMMOwFrZ1YxDUikuU07in9Z4I63BmPsqvpPwYo+cJFB39Eg3fu5Dr5FlaWSaiYqurW1OzvA==" saltValue="279C0aiaqTZ58LfQqBK4lA==" spinCount="100000" sheet="1" objects="1" scenarios="1"/>
  <mergeCells count="4">
    <mergeCell ref="C7:G7"/>
    <mergeCell ref="C10:G10"/>
    <mergeCell ref="C14:G14"/>
    <mergeCell ref="C20:G20"/>
  </mergeCells>
  <conditionalFormatting sqref="C1:C1048576 D13:G13">
    <cfRule type="containsText" dxfId="7" priority="4" operator="containsText" text="Yes">
      <formula>NOT(ISERROR(SEARCH("Yes",C1)))</formula>
    </cfRule>
  </conditionalFormatting>
  <conditionalFormatting sqref="C14">
    <cfRule type="containsText" dxfId="6" priority="9" operator="containsText" text="Yes">
      <formula>NOT(ISERROR(SEARCH("Yes",C14)))</formula>
    </cfRule>
  </conditionalFormatting>
  <conditionalFormatting sqref="C20">
    <cfRule type="containsText" dxfId="5" priority="1" operator="containsText" text="Yes">
      <formula>NOT(ISERROR(SEARCH("Yes",C20)))</formula>
    </cfRule>
  </conditionalFormatting>
  <conditionalFormatting sqref="C31:D31">
    <cfRule type="containsText" dxfId="4" priority="6" operator="containsText" text="Yes">
      <formula>NOT(ISERROR(SEARCH("Yes",C31)))</formula>
    </cfRule>
  </conditionalFormatting>
  <conditionalFormatting sqref="D6 D8:D9 D11:D12 D15:D19 D21:D30">
    <cfRule type="containsText" dxfId="3" priority="15" operator="containsText" text="Yes">
      <formula>NOT(ISERROR(SEARCH("Yes",D6)))</formula>
    </cfRule>
  </conditionalFormatting>
  <conditionalFormatting sqref="E6 E8:E9 E11:E12 E15:E19 E21:E31">
    <cfRule type="containsText" dxfId="2" priority="14" operator="containsText" text="Yes">
      <formula>NOT(ISERROR(SEARCH("Yes",E6)))</formula>
    </cfRule>
  </conditionalFormatting>
  <conditionalFormatting sqref="F31">
    <cfRule type="containsText" dxfId="1" priority="2" operator="containsText" text="Yes">
      <formula>NOT(ISERROR(SEARCH("Yes",F31)))</formula>
    </cfRule>
    <cfRule type="containsText" dxfId="0" priority="3" operator="containsText" text="Yes">
      <formula>NOT(ISERROR(SEARCH("Yes",F31)))</formula>
    </cfRule>
  </conditionalFormatting>
  <dataValidations count="1">
    <dataValidation type="list" allowBlank="1" showInputMessage="1" showErrorMessage="1" sqref="C8:G9 C15:G19 C11:G13 C29:G30 C21:G27" xr:uid="{9DE7FF45-683F-AD45-B5E1-BF25D9D304AC}">
      <formula1>$J$11:$J$13</formula1>
    </dataValidation>
  </dataValidations>
  <pageMargins left="1" right="1" top="1" bottom="1" header="0.5" footer="0.5"/>
  <pageSetup paperSize="9" scale="35" orientation="landscape" horizontalDpi="360" verticalDpi="36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A2981-5F9B-6940-9484-D2D1A5B7CD9D}">
  <dimension ref="B3:AR42"/>
  <sheetViews>
    <sheetView zoomScale="75" workbookViewId="0">
      <selection activeCell="M11" sqref="M11:Q16"/>
    </sheetView>
  </sheetViews>
  <sheetFormatPr baseColWidth="10" defaultColWidth="11.1640625" defaultRowHeight="16" x14ac:dyDescent="0.2"/>
  <cols>
    <col min="4" max="33" width="14" bestFit="1" customWidth="1"/>
  </cols>
  <sheetData>
    <row r="3" spans="2:24" x14ac:dyDescent="0.2">
      <c r="B3" t="s">
        <v>31</v>
      </c>
    </row>
    <row r="5" spans="2:24" x14ac:dyDescent="0.2">
      <c r="B5" t="s">
        <v>0</v>
      </c>
      <c r="C5" s="44">
        <f>'Premium Comparison'!L28</f>
        <v>0.1</v>
      </c>
    </row>
    <row r="6" spans="2:24" x14ac:dyDescent="0.2">
      <c r="B6" t="s">
        <v>1</v>
      </c>
      <c r="C6" s="44">
        <f>'Premium Comparison'!M28</f>
        <v>0.1</v>
      </c>
    </row>
    <row r="7" spans="2:24" x14ac:dyDescent="0.2">
      <c r="B7" t="s">
        <v>28</v>
      </c>
      <c r="C7" s="44">
        <f>'Premium Comparison'!N28</f>
        <v>0.1</v>
      </c>
      <c r="E7" s="48">
        <f>(((D11/1000)))</f>
        <v>2E-3</v>
      </c>
    </row>
    <row r="8" spans="2:24" x14ac:dyDescent="0.2">
      <c r="B8" t="s">
        <v>33</v>
      </c>
      <c r="C8" s="44">
        <f>'Premium Comparison'!O28</f>
        <v>0.1</v>
      </c>
    </row>
    <row r="9" spans="2:24" x14ac:dyDescent="0.2">
      <c r="B9" t="s">
        <v>30</v>
      </c>
      <c r="C9" s="44">
        <f>'Premium Comparison'!P28</f>
        <v>0.1</v>
      </c>
    </row>
    <row r="10" spans="2:24" x14ac:dyDescent="0.2">
      <c r="C10" s="44"/>
    </row>
    <row r="11" spans="2:24" x14ac:dyDescent="0.2">
      <c r="C11" s="47">
        <v>1</v>
      </c>
      <c r="D11" s="47">
        <v>2</v>
      </c>
      <c r="E11" s="47">
        <v>3</v>
      </c>
      <c r="F11" s="47">
        <v>4</v>
      </c>
      <c r="G11" s="47">
        <v>5</v>
      </c>
      <c r="H11" s="47">
        <v>6</v>
      </c>
      <c r="I11" s="47">
        <v>7</v>
      </c>
      <c r="J11" s="47">
        <v>8</v>
      </c>
      <c r="K11" s="47">
        <v>9</v>
      </c>
      <c r="L11" s="47">
        <v>10</v>
      </c>
      <c r="M11" s="47"/>
      <c r="N11" s="47"/>
      <c r="O11" s="47"/>
      <c r="P11" s="47"/>
      <c r="Q11" s="47"/>
      <c r="R11" s="47"/>
      <c r="S11" s="47"/>
      <c r="T11" s="47"/>
      <c r="U11" s="47"/>
      <c r="V11" s="47"/>
      <c r="X11" t="s">
        <v>27</v>
      </c>
    </row>
    <row r="12" spans="2:24" x14ac:dyDescent="0.2">
      <c r="B12" t="str">
        <f>B5</f>
        <v>Discovery</v>
      </c>
      <c r="C12" s="43">
        <f>'Premium Comparison'!C31</f>
        <v>9484</v>
      </c>
      <c r="D12" s="43">
        <f>C12*(1+($C$5+(C11/1000)))</f>
        <v>10441.884</v>
      </c>
      <c r="E12" s="43">
        <f t="shared" ref="E12:L12" si="0">D12*(1+($C$5+(D11/1000)))</f>
        <v>11506.956168000001</v>
      </c>
      <c r="F12" s="43">
        <f t="shared" si="0"/>
        <v>12692.172653304</v>
      </c>
      <c r="G12" s="43">
        <f t="shared" si="0"/>
        <v>14012.158609247617</v>
      </c>
      <c r="H12" s="43">
        <f t="shared" si="0"/>
        <v>15483.435263218616</v>
      </c>
      <c r="I12" s="43">
        <f t="shared" si="0"/>
        <v>17124.679401119793</v>
      </c>
      <c r="J12" s="43">
        <f t="shared" si="0"/>
        <v>18957.020097039611</v>
      </c>
      <c r="K12" s="43">
        <f t="shared" si="0"/>
        <v>21004.378267519889</v>
      </c>
      <c r="L12" s="43">
        <f t="shared" si="0"/>
        <v>23293.855498679557</v>
      </c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 t="str">
        <f>B12</f>
        <v>Discovery</v>
      </c>
      <c r="X12" s="43">
        <f>SUM(C12:V12)*12</f>
        <v>1848006.4794975491</v>
      </c>
    </row>
    <row r="13" spans="2:24" x14ac:dyDescent="0.2">
      <c r="B13" t="str">
        <f>B6</f>
        <v>Momentum</v>
      </c>
      <c r="C13" s="43">
        <f>'Premium Comparison'!D31</f>
        <v>7268</v>
      </c>
      <c r="D13" s="43">
        <f>C13*(1+$C$6)</f>
        <v>7994.8000000000011</v>
      </c>
      <c r="E13" s="43">
        <f t="shared" ref="E13:J13" si="1">D13*(1+$C$6)</f>
        <v>8794.2800000000025</v>
      </c>
      <c r="F13" s="43">
        <f t="shared" si="1"/>
        <v>9673.7080000000042</v>
      </c>
      <c r="G13" s="43">
        <f t="shared" si="1"/>
        <v>10641.078800000005</v>
      </c>
      <c r="H13" s="43">
        <f t="shared" si="1"/>
        <v>11705.186680000006</v>
      </c>
      <c r="I13" s="43">
        <f t="shared" si="1"/>
        <v>12875.705348000009</v>
      </c>
      <c r="J13" s="43">
        <f t="shared" si="1"/>
        <v>14163.275882800011</v>
      </c>
      <c r="K13" s="43">
        <f>J13*(1+$C$6)</f>
        <v>15579.603471080014</v>
      </c>
      <c r="L13" s="43">
        <f t="shared" ref="L13" si="2">K13*(1+$C$6)</f>
        <v>17137.563818188017</v>
      </c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 t="str">
        <f t="shared" ref="W13:W16" si="3">B13</f>
        <v>Momentum</v>
      </c>
      <c r="X13" s="43">
        <f>SUM(C13:V13)*12</f>
        <v>1389998.4240008169</v>
      </c>
    </row>
    <row r="14" spans="2:24" x14ac:dyDescent="0.2">
      <c r="B14" t="str">
        <f>B7</f>
        <v>Brightrock</v>
      </c>
      <c r="C14" s="43">
        <f>'Premium Comparison'!E31</f>
        <v>6044</v>
      </c>
      <c r="D14" s="43">
        <f>C14*(1+($C$7+(C11/1000)))</f>
        <v>6654.4439999999995</v>
      </c>
      <c r="E14" s="43">
        <f t="shared" ref="E14:K14" si="4">D14*(1+($C$7+(D11/1000)))</f>
        <v>7333.1972880000003</v>
      </c>
      <c r="F14" s="43">
        <f t="shared" si="4"/>
        <v>8088.5166086640002</v>
      </c>
      <c r="G14" s="43">
        <f t="shared" si="4"/>
        <v>8929.7223359650561</v>
      </c>
      <c r="H14" s="43">
        <f t="shared" si="4"/>
        <v>9867.3431812413874</v>
      </c>
      <c r="I14" s="43">
        <f t="shared" si="4"/>
        <v>10913.281558452976</v>
      </c>
      <c r="J14" s="43">
        <f t="shared" si="4"/>
        <v>12081.002685207444</v>
      </c>
      <c r="K14" s="43">
        <f t="shared" si="4"/>
        <v>13385.750975209849</v>
      </c>
      <c r="L14" s="43">
        <f>K14*(1+($C$7+(K11/1000)))</f>
        <v>14844.797831507722</v>
      </c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 t="str">
        <f t="shared" si="3"/>
        <v>Brightrock</v>
      </c>
      <c r="X14" s="43">
        <f t="shared" ref="X14:X16" si="5">SUM(C14:V14)*12</f>
        <v>1177704.677570981</v>
      </c>
    </row>
    <row r="15" spans="2:24" x14ac:dyDescent="0.2">
      <c r="B15" t="str">
        <f>B8</f>
        <v xml:space="preserve">Sanlam </v>
      </c>
      <c r="C15" s="43">
        <f>'Premium Comparison'!F31</f>
        <v>7609</v>
      </c>
      <c r="D15" s="43">
        <f>C15*(1+$C$8)</f>
        <v>8369.9000000000015</v>
      </c>
      <c r="E15" s="43">
        <f t="shared" ref="E15:J15" si="6">D15*(1+$C$8)</f>
        <v>9206.8900000000031</v>
      </c>
      <c r="F15" s="43">
        <f t="shared" si="6"/>
        <v>10127.579000000003</v>
      </c>
      <c r="G15" s="43">
        <f t="shared" si="6"/>
        <v>11140.336900000004</v>
      </c>
      <c r="H15" s="43">
        <f t="shared" si="6"/>
        <v>12254.370590000006</v>
      </c>
      <c r="I15" s="43">
        <f t="shared" si="6"/>
        <v>13479.807649000008</v>
      </c>
      <c r="J15" s="43">
        <f t="shared" si="6"/>
        <v>14827.788413900009</v>
      </c>
      <c r="K15" s="43">
        <f>J15*(1+$C$8)</f>
        <v>16310.567255290011</v>
      </c>
      <c r="L15" s="43">
        <f t="shared" ref="L15" si="7">K15*(1+$C$8)</f>
        <v>17941.623980819011</v>
      </c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 t="str">
        <f t="shared" si="3"/>
        <v xml:space="preserve">Sanlam </v>
      </c>
      <c r="X15" s="43">
        <f t="shared" si="5"/>
        <v>1455214.3654681086</v>
      </c>
    </row>
    <row r="16" spans="2:24" x14ac:dyDescent="0.2">
      <c r="B16" t="str">
        <f>'Premium Comparison'!$G$6</f>
        <v>Bidvest</v>
      </c>
      <c r="C16" s="43">
        <f>'Premium Comparison'!G31</f>
        <v>6044</v>
      </c>
      <c r="D16" s="43">
        <f>C16*(1+$C$9)</f>
        <v>6648.4000000000005</v>
      </c>
      <c r="E16" s="43">
        <f t="shared" ref="E16:J16" si="8">D16*(1+$C$9)</f>
        <v>7313.2400000000016</v>
      </c>
      <c r="F16" s="43">
        <f t="shared" si="8"/>
        <v>8044.5640000000021</v>
      </c>
      <c r="G16" s="43">
        <f t="shared" si="8"/>
        <v>8849.0204000000031</v>
      </c>
      <c r="H16" s="43">
        <f t="shared" si="8"/>
        <v>9733.9224400000039</v>
      </c>
      <c r="I16" s="43">
        <f t="shared" si="8"/>
        <v>10707.314684000004</v>
      </c>
      <c r="J16" s="43">
        <f t="shared" si="8"/>
        <v>11778.046152400006</v>
      </c>
      <c r="K16" s="43">
        <f>J16*(1+$C$9)</f>
        <v>12955.850767640008</v>
      </c>
      <c r="L16" s="43">
        <f t="shared" ref="L16" si="9">K16*(1+$C$9)</f>
        <v>14251.43584440401</v>
      </c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 t="str">
        <f t="shared" si="3"/>
        <v>Bidvest</v>
      </c>
      <c r="X16" s="43">
        <f t="shared" si="5"/>
        <v>1155909.5314613283</v>
      </c>
    </row>
    <row r="36" spans="3:44" x14ac:dyDescent="0.2">
      <c r="D36">
        <v>1</v>
      </c>
      <c r="E36">
        <v>2</v>
      </c>
      <c r="F36">
        <v>3</v>
      </c>
      <c r="G36">
        <v>4</v>
      </c>
      <c r="H36">
        <v>5</v>
      </c>
      <c r="I36">
        <v>6</v>
      </c>
      <c r="J36">
        <v>7</v>
      </c>
      <c r="K36">
        <v>8</v>
      </c>
      <c r="L36">
        <v>9</v>
      </c>
      <c r="M36">
        <v>10</v>
      </c>
      <c r="N36">
        <v>11</v>
      </c>
      <c r="O36">
        <v>12</v>
      </c>
      <c r="P36">
        <v>13</v>
      </c>
      <c r="Q36">
        <v>14</v>
      </c>
      <c r="R36">
        <v>15</v>
      </c>
      <c r="S36">
        <v>16</v>
      </c>
      <c r="T36">
        <v>17</v>
      </c>
      <c r="U36">
        <v>18</v>
      </c>
      <c r="V36">
        <v>19</v>
      </c>
      <c r="W36">
        <v>20</v>
      </c>
      <c r="X36">
        <v>21</v>
      </c>
      <c r="Y36">
        <v>22</v>
      </c>
      <c r="Z36">
        <v>23</v>
      </c>
      <c r="AA36">
        <v>24</v>
      </c>
      <c r="AB36">
        <v>25</v>
      </c>
      <c r="AC36">
        <v>26</v>
      </c>
      <c r="AD36">
        <v>27</v>
      </c>
      <c r="AE36">
        <v>28</v>
      </c>
      <c r="AF36">
        <v>29</v>
      </c>
      <c r="AG36">
        <v>30</v>
      </c>
      <c r="AH36">
        <v>31</v>
      </c>
      <c r="AI36">
        <v>32</v>
      </c>
      <c r="AJ36">
        <v>33</v>
      </c>
      <c r="AK36">
        <v>34</v>
      </c>
      <c r="AL36">
        <v>35</v>
      </c>
      <c r="AM36">
        <v>36</v>
      </c>
      <c r="AN36">
        <v>37</v>
      </c>
      <c r="AO36">
        <v>38</v>
      </c>
      <c r="AP36">
        <v>39</v>
      </c>
      <c r="AQ36">
        <v>40</v>
      </c>
      <c r="AR36">
        <v>41</v>
      </c>
    </row>
    <row r="37" spans="3:44" x14ac:dyDescent="0.2">
      <c r="C37" t="s">
        <v>34</v>
      </c>
      <c r="D37" s="43">
        <v>1500000</v>
      </c>
      <c r="E37" s="43">
        <f>D37*1.03</f>
        <v>1545000</v>
      </c>
      <c r="F37" s="43">
        <f t="shared" ref="F37:K37" si="10">E37*1.03</f>
        <v>1591350</v>
      </c>
      <c r="G37" s="43">
        <f t="shared" si="10"/>
        <v>1639090.5</v>
      </c>
      <c r="H37" s="43">
        <f t="shared" si="10"/>
        <v>1688263.2150000001</v>
      </c>
      <c r="I37" s="43">
        <f t="shared" si="10"/>
        <v>1738911.1114500002</v>
      </c>
      <c r="J37" s="43">
        <f t="shared" si="10"/>
        <v>1791078.4447935002</v>
      </c>
      <c r="K37" s="43">
        <f t="shared" si="10"/>
        <v>1844810.7981373053</v>
      </c>
      <c r="L37" s="43">
        <f t="shared" ref="L37:X37" si="11">K37*1.03</f>
        <v>1900155.1220814246</v>
      </c>
      <c r="M37" s="43">
        <f t="shared" si="11"/>
        <v>1957159.7757438673</v>
      </c>
      <c r="N37" s="43">
        <f t="shared" si="11"/>
        <v>2015874.5690161833</v>
      </c>
      <c r="O37" s="43">
        <f t="shared" si="11"/>
        <v>2076350.8060866687</v>
      </c>
      <c r="P37" s="43">
        <f t="shared" si="11"/>
        <v>2138641.3302692687</v>
      </c>
      <c r="Q37" s="43">
        <f t="shared" si="11"/>
        <v>2202800.5701773469</v>
      </c>
      <c r="R37" s="43">
        <f t="shared" si="11"/>
        <v>2268884.5872826674</v>
      </c>
      <c r="S37" s="43">
        <f t="shared" si="11"/>
        <v>2336951.1249011476</v>
      </c>
      <c r="T37" s="43">
        <f t="shared" si="11"/>
        <v>2407059.6586481822</v>
      </c>
      <c r="U37" s="43">
        <f t="shared" si="11"/>
        <v>2479271.4484076276</v>
      </c>
      <c r="V37" s="43">
        <f t="shared" si="11"/>
        <v>2553649.5918598566</v>
      </c>
      <c r="W37" s="43">
        <f t="shared" si="11"/>
        <v>2630259.0796156526</v>
      </c>
      <c r="X37" s="43">
        <f t="shared" si="11"/>
        <v>2709166.852004122</v>
      </c>
      <c r="Y37" s="43">
        <f t="shared" ref="Y37:AG37" si="12">X37*1.03</f>
        <v>2790441.8575642458</v>
      </c>
      <c r="Z37" s="43">
        <f t="shared" si="12"/>
        <v>2874155.1132911732</v>
      </c>
      <c r="AA37" s="43">
        <f t="shared" si="12"/>
        <v>2960379.7666899087</v>
      </c>
      <c r="AB37" s="43">
        <f t="shared" si="12"/>
        <v>3049191.1596906059</v>
      </c>
      <c r="AC37" s="43">
        <f t="shared" si="12"/>
        <v>3140666.8944813241</v>
      </c>
      <c r="AD37" s="43">
        <f t="shared" si="12"/>
        <v>3234886.9013157641</v>
      </c>
      <c r="AE37" s="43">
        <f t="shared" si="12"/>
        <v>3331933.5083552371</v>
      </c>
      <c r="AF37" s="43">
        <f t="shared" si="12"/>
        <v>3431891.5136058941</v>
      </c>
      <c r="AG37" s="43">
        <f t="shared" si="12"/>
        <v>3534848.259014071</v>
      </c>
      <c r="AH37" s="43">
        <f t="shared" ref="AH37:AR37" si="13">AG37*1.03</f>
        <v>3640893.7067844933</v>
      </c>
      <c r="AI37" s="43">
        <f t="shared" si="13"/>
        <v>3750120.517988028</v>
      </c>
      <c r="AJ37" s="43">
        <f t="shared" si="13"/>
        <v>3862624.1335276691</v>
      </c>
      <c r="AK37" s="43">
        <f t="shared" si="13"/>
        <v>3978502.8575334991</v>
      </c>
      <c r="AL37" s="43">
        <f t="shared" si="13"/>
        <v>4097857.9432595042</v>
      </c>
      <c r="AM37" s="43">
        <f t="shared" si="13"/>
        <v>4220793.6815572893</v>
      </c>
      <c r="AN37" s="43">
        <f t="shared" si="13"/>
        <v>4347417.492004008</v>
      </c>
      <c r="AO37" s="43">
        <f t="shared" si="13"/>
        <v>4477840.0167641286</v>
      </c>
      <c r="AP37" s="43">
        <f t="shared" si="13"/>
        <v>4612175.2172670523</v>
      </c>
      <c r="AQ37" s="43">
        <f t="shared" si="13"/>
        <v>4750540.4737850642</v>
      </c>
      <c r="AR37" s="43">
        <f t="shared" si="13"/>
        <v>4893056.6879986161</v>
      </c>
    </row>
    <row r="38" spans="3:44" x14ac:dyDescent="0.2">
      <c r="C38" t="s">
        <v>25</v>
      </c>
      <c r="D38" s="43">
        <f>D39</f>
        <v>19200</v>
      </c>
      <c r="E38" s="43">
        <f>E39+D38</f>
        <v>38400</v>
      </c>
      <c r="F38" s="43">
        <f t="shared" ref="F38:K38" si="14">F39+E38</f>
        <v>57600</v>
      </c>
      <c r="G38" s="43">
        <f t="shared" si="14"/>
        <v>76800</v>
      </c>
      <c r="H38" s="43">
        <f t="shared" si="14"/>
        <v>96000</v>
      </c>
      <c r="I38" s="43">
        <f t="shared" si="14"/>
        <v>115200</v>
      </c>
      <c r="J38" s="43">
        <f t="shared" si="14"/>
        <v>134400</v>
      </c>
      <c r="K38" s="43">
        <f t="shared" si="14"/>
        <v>153600</v>
      </c>
      <c r="L38" s="43">
        <f t="shared" ref="L38" si="15">L39+K38</f>
        <v>172800</v>
      </c>
      <c r="M38" s="43">
        <f t="shared" ref="M38" si="16">M39+L38</f>
        <v>192000</v>
      </c>
      <c r="N38" s="43">
        <f t="shared" ref="N38" si="17">N39+M38</f>
        <v>211200</v>
      </c>
      <c r="O38" s="43">
        <f t="shared" ref="O38" si="18">O39+N38</f>
        <v>230400</v>
      </c>
      <c r="P38" s="43">
        <f t="shared" ref="P38:R38" si="19">P39+O38</f>
        <v>249600</v>
      </c>
      <c r="Q38" s="43">
        <f t="shared" si="19"/>
        <v>268800</v>
      </c>
      <c r="R38" s="43">
        <f t="shared" si="19"/>
        <v>288000</v>
      </c>
      <c r="S38" s="43">
        <f t="shared" ref="S38" si="20">S39+R38</f>
        <v>307200</v>
      </c>
      <c r="T38" s="43">
        <f t="shared" ref="T38" si="21">T39+S38</f>
        <v>326400</v>
      </c>
      <c r="U38" s="43">
        <f t="shared" ref="U38" si="22">U39+T38</f>
        <v>345600</v>
      </c>
      <c r="V38" s="43">
        <f t="shared" ref="V38" si="23">V39+U38</f>
        <v>364800</v>
      </c>
      <c r="W38" s="43">
        <f t="shared" ref="W38" si="24">W39+V38</f>
        <v>384000</v>
      </c>
      <c r="X38" s="43">
        <f t="shared" ref="X38" si="25">X39+W38</f>
        <v>403200</v>
      </c>
      <c r="Y38" s="43">
        <f t="shared" ref="Y38" si="26">Y39+X38</f>
        <v>422400</v>
      </c>
      <c r="Z38" s="43">
        <f t="shared" ref="Z38" si="27">Z39+Y38</f>
        <v>441600</v>
      </c>
      <c r="AA38" s="43">
        <f t="shared" ref="AA38" si="28">AA39+Z38</f>
        <v>460800</v>
      </c>
      <c r="AB38" s="43">
        <f t="shared" ref="AB38" si="29">AB39+AA38</f>
        <v>480000</v>
      </c>
      <c r="AC38" s="43">
        <f t="shared" ref="AC38" si="30">AC39+AB38</f>
        <v>499200</v>
      </c>
      <c r="AD38" s="43">
        <f t="shared" ref="AD38:AE38" si="31">AD39+AC38</f>
        <v>518400</v>
      </c>
      <c r="AE38" s="43">
        <f t="shared" si="31"/>
        <v>537600</v>
      </c>
      <c r="AF38" s="43">
        <f t="shared" ref="AF38" si="32">AF39+AE38</f>
        <v>556800</v>
      </c>
      <c r="AG38" s="43">
        <f t="shared" ref="AG38" si="33">AG39+AF38</f>
        <v>576000</v>
      </c>
      <c r="AH38" s="43">
        <f t="shared" ref="AH38" si="34">AH39+AG38</f>
        <v>595200</v>
      </c>
      <c r="AI38" s="43">
        <f t="shared" ref="AI38" si="35">AI39+AH38</f>
        <v>614400</v>
      </c>
      <c r="AJ38" s="43">
        <f t="shared" ref="AJ38" si="36">AJ39+AI38</f>
        <v>633600</v>
      </c>
      <c r="AK38" s="43">
        <f t="shared" ref="AK38" si="37">AK39+AJ38</f>
        <v>652800</v>
      </c>
      <c r="AL38" s="43">
        <f t="shared" ref="AL38" si="38">AL39+AK38</f>
        <v>672000</v>
      </c>
      <c r="AM38" s="43">
        <f t="shared" ref="AM38" si="39">AM39+AL38</f>
        <v>691200</v>
      </c>
      <c r="AN38" s="43">
        <f t="shared" ref="AN38" si="40">AN39+AM38</f>
        <v>710400</v>
      </c>
      <c r="AO38" s="43">
        <f t="shared" ref="AO38" si="41">AO39+AN38</f>
        <v>729600</v>
      </c>
      <c r="AP38" s="43">
        <f t="shared" ref="AP38" si="42">AP39+AO38</f>
        <v>748800</v>
      </c>
      <c r="AQ38" s="43">
        <f t="shared" ref="AQ38" si="43">AQ39+AP38</f>
        <v>768000</v>
      </c>
      <c r="AR38" s="43">
        <f t="shared" ref="AR38" si="44">AR39+AQ38</f>
        <v>787200</v>
      </c>
    </row>
    <row r="39" spans="3:44" x14ac:dyDescent="0.2">
      <c r="C39" t="s">
        <v>35</v>
      </c>
      <c r="D39" s="43">
        <f>D40*12</f>
        <v>19200</v>
      </c>
      <c r="E39" s="43">
        <f>E40*12</f>
        <v>19200</v>
      </c>
      <c r="F39" s="43">
        <f t="shared" ref="F39:K39" si="45">F40*12</f>
        <v>19200</v>
      </c>
      <c r="G39" s="43">
        <f t="shared" si="45"/>
        <v>19200</v>
      </c>
      <c r="H39" s="43">
        <f t="shared" si="45"/>
        <v>19200</v>
      </c>
      <c r="I39" s="43">
        <f t="shared" si="45"/>
        <v>19200</v>
      </c>
      <c r="J39" s="43">
        <f t="shared" si="45"/>
        <v>19200</v>
      </c>
      <c r="K39" s="43">
        <f t="shared" si="45"/>
        <v>19200</v>
      </c>
      <c r="L39" s="43">
        <f t="shared" ref="L39" si="46">L40*12</f>
        <v>19200</v>
      </c>
      <c r="M39" s="43">
        <f t="shared" ref="M39" si="47">M40*12</f>
        <v>19200</v>
      </c>
      <c r="N39" s="43">
        <f t="shared" ref="N39" si="48">N40*12</f>
        <v>19200</v>
      </c>
      <c r="O39" s="43">
        <f t="shared" ref="O39" si="49">O40*12</f>
        <v>19200</v>
      </c>
      <c r="P39" s="43">
        <f t="shared" ref="P39:R39" si="50">P40*12</f>
        <v>19200</v>
      </c>
      <c r="Q39" s="43">
        <f t="shared" si="50"/>
        <v>19200</v>
      </c>
      <c r="R39" s="43">
        <f t="shared" si="50"/>
        <v>19200</v>
      </c>
      <c r="S39" s="43">
        <f t="shared" ref="S39" si="51">S40*12</f>
        <v>19200</v>
      </c>
      <c r="T39" s="43">
        <f t="shared" ref="T39" si="52">T40*12</f>
        <v>19200</v>
      </c>
      <c r="U39" s="43">
        <f t="shared" ref="U39" si="53">U40*12</f>
        <v>19200</v>
      </c>
      <c r="V39" s="43">
        <f t="shared" ref="V39" si="54">V40*12</f>
        <v>19200</v>
      </c>
      <c r="W39" s="43">
        <f t="shared" ref="W39" si="55">W40*12</f>
        <v>19200</v>
      </c>
      <c r="X39" s="43">
        <f t="shared" ref="X39" si="56">X40*12</f>
        <v>19200</v>
      </c>
      <c r="Y39" s="43">
        <f t="shared" ref="Y39" si="57">Y40*12</f>
        <v>19200</v>
      </c>
      <c r="Z39" s="43">
        <f t="shared" ref="Z39" si="58">Z40*12</f>
        <v>19200</v>
      </c>
      <c r="AA39" s="43">
        <f t="shared" ref="AA39" si="59">AA40*12</f>
        <v>19200</v>
      </c>
      <c r="AB39" s="43">
        <f t="shared" ref="AB39" si="60">AB40*12</f>
        <v>19200</v>
      </c>
      <c r="AC39" s="43">
        <f t="shared" ref="AC39" si="61">AC40*12</f>
        <v>19200</v>
      </c>
      <c r="AD39" s="43">
        <f t="shared" ref="AD39:AE39" si="62">AD40*12</f>
        <v>19200</v>
      </c>
      <c r="AE39" s="43">
        <f t="shared" si="62"/>
        <v>19200</v>
      </c>
      <c r="AF39" s="43">
        <f t="shared" ref="AF39" si="63">AF40*12</f>
        <v>19200</v>
      </c>
      <c r="AG39" s="43">
        <f t="shared" ref="AG39" si="64">AG40*12</f>
        <v>19200</v>
      </c>
      <c r="AH39" s="43">
        <f t="shared" ref="AH39" si="65">AH40*12</f>
        <v>19200</v>
      </c>
      <c r="AI39" s="43">
        <f t="shared" ref="AI39" si="66">AI40*12</f>
        <v>19200</v>
      </c>
      <c r="AJ39" s="43">
        <f t="shared" ref="AJ39" si="67">AJ40*12</f>
        <v>19200</v>
      </c>
      <c r="AK39" s="43">
        <f t="shared" ref="AK39" si="68">AK40*12</f>
        <v>19200</v>
      </c>
      <c r="AL39" s="43">
        <f t="shared" ref="AL39" si="69">AL40*12</f>
        <v>19200</v>
      </c>
      <c r="AM39" s="43">
        <f t="shared" ref="AM39" si="70">AM40*12</f>
        <v>19200</v>
      </c>
      <c r="AN39" s="43">
        <f t="shared" ref="AN39" si="71">AN40*12</f>
        <v>19200</v>
      </c>
      <c r="AO39" s="43">
        <f t="shared" ref="AO39" si="72">AO40*12</f>
        <v>19200</v>
      </c>
      <c r="AP39" s="43">
        <f t="shared" ref="AP39" si="73">AP40*12</f>
        <v>19200</v>
      </c>
      <c r="AQ39" s="43">
        <f t="shared" ref="AQ39" si="74">AQ40*12</f>
        <v>19200</v>
      </c>
      <c r="AR39" s="43">
        <f t="shared" ref="AR39" si="75">AR40*12</f>
        <v>19200</v>
      </c>
    </row>
    <row r="40" spans="3:44" x14ac:dyDescent="0.2">
      <c r="C40" t="s">
        <v>36</v>
      </c>
      <c r="D40" s="43">
        <v>1600</v>
      </c>
      <c r="E40" s="43">
        <f>D40*1</f>
        <v>1600</v>
      </c>
      <c r="F40" s="43">
        <f t="shared" ref="F40:K40" si="76">E40*1</f>
        <v>1600</v>
      </c>
      <c r="G40" s="43">
        <f t="shared" si="76"/>
        <v>1600</v>
      </c>
      <c r="H40" s="43">
        <f t="shared" si="76"/>
        <v>1600</v>
      </c>
      <c r="I40" s="43">
        <f t="shared" si="76"/>
        <v>1600</v>
      </c>
      <c r="J40" s="43">
        <f t="shared" si="76"/>
        <v>1600</v>
      </c>
      <c r="K40" s="43">
        <f t="shared" si="76"/>
        <v>1600</v>
      </c>
      <c r="L40" s="43">
        <f t="shared" ref="L40:X40" si="77">K40*1</f>
        <v>1600</v>
      </c>
      <c r="M40" s="43">
        <f t="shared" si="77"/>
        <v>1600</v>
      </c>
      <c r="N40" s="43">
        <f t="shared" si="77"/>
        <v>1600</v>
      </c>
      <c r="O40" s="43">
        <f t="shared" si="77"/>
        <v>1600</v>
      </c>
      <c r="P40" s="43">
        <f t="shared" si="77"/>
        <v>1600</v>
      </c>
      <c r="Q40" s="43">
        <f t="shared" si="77"/>
        <v>1600</v>
      </c>
      <c r="R40" s="43">
        <f t="shared" si="77"/>
        <v>1600</v>
      </c>
      <c r="S40" s="43">
        <f t="shared" si="77"/>
        <v>1600</v>
      </c>
      <c r="T40" s="43">
        <f t="shared" si="77"/>
        <v>1600</v>
      </c>
      <c r="U40" s="43">
        <f t="shared" si="77"/>
        <v>1600</v>
      </c>
      <c r="V40" s="43">
        <f t="shared" si="77"/>
        <v>1600</v>
      </c>
      <c r="W40" s="43">
        <f t="shared" si="77"/>
        <v>1600</v>
      </c>
      <c r="X40" s="43">
        <f t="shared" si="77"/>
        <v>1600</v>
      </c>
      <c r="Y40" s="43">
        <f t="shared" ref="Y40:AG40" si="78">X40*1</f>
        <v>1600</v>
      </c>
      <c r="Z40" s="43">
        <f t="shared" si="78"/>
        <v>1600</v>
      </c>
      <c r="AA40" s="43">
        <f t="shared" si="78"/>
        <v>1600</v>
      </c>
      <c r="AB40" s="43">
        <f t="shared" si="78"/>
        <v>1600</v>
      </c>
      <c r="AC40" s="43">
        <f t="shared" si="78"/>
        <v>1600</v>
      </c>
      <c r="AD40" s="43">
        <f t="shared" si="78"/>
        <v>1600</v>
      </c>
      <c r="AE40" s="43">
        <f t="shared" si="78"/>
        <v>1600</v>
      </c>
      <c r="AF40" s="43">
        <f t="shared" si="78"/>
        <v>1600</v>
      </c>
      <c r="AG40" s="43">
        <f t="shared" si="78"/>
        <v>1600</v>
      </c>
      <c r="AH40" s="43">
        <f t="shared" ref="AH40:AR40" si="79">AG40*1</f>
        <v>1600</v>
      </c>
      <c r="AI40" s="43">
        <f t="shared" si="79"/>
        <v>1600</v>
      </c>
      <c r="AJ40" s="43">
        <f t="shared" si="79"/>
        <v>1600</v>
      </c>
      <c r="AK40" s="43">
        <f t="shared" si="79"/>
        <v>1600</v>
      </c>
      <c r="AL40" s="43">
        <f t="shared" si="79"/>
        <v>1600</v>
      </c>
      <c r="AM40" s="43">
        <f t="shared" si="79"/>
        <v>1600</v>
      </c>
      <c r="AN40" s="43">
        <f t="shared" si="79"/>
        <v>1600</v>
      </c>
      <c r="AO40" s="43">
        <f t="shared" si="79"/>
        <v>1600</v>
      </c>
      <c r="AP40" s="43">
        <f t="shared" si="79"/>
        <v>1600</v>
      </c>
      <c r="AQ40" s="43">
        <f t="shared" si="79"/>
        <v>1600</v>
      </c>
      <c r="AR40" s="43">
        <f t="shared" si="79"/>
        <v>1600</v>
      </c>
    </row>
    <row r="42" spans="3:44" x14ac:dyDescent="0.2">
      <c r="C42" t="s">
        <v>37</v>
      </c>
      <c r="D42" s="49">
        <f>FV(8%/12,12,-1600,)</f>
        <v>19919.881633802397</v>
      </c>
      <c r="E42" s="50">
        <f>FV(8%/12,12,-1600,-D42)</f>
        <v>41493.103618874375</v>
      </c>
      <c r="F42" s="50">
        <f t="shared" ref="F42:AG42" si="80">FV(8%/12,12,-1600,-E42)</f>
        <v>64856.89238895625</v>
      </c>
      <c r="G42" s="50">
        <f t="shared" si="80"/>
        <v>90159.864104109758</v>
      </c>
      <c r="H42" s="50">
        <f t="shared" si="80"/>
        <v>117562.96999238539</v>
      </c>
      <c r="I42" s="50">
        <f t="shared" si="80"/>
        <v>147240.52015438187</v>
      </c>
      <c r="J42" s="50">
        <f t="shared" si="80"/>
        <v>179381.2923430792</v>
      </c>
      <c r="K42" s="50">
        <f t="shared" si="80"/>
        <v>214189.73277185095</v>
      </c>
      <c r="L42" s="50">
        <f t="shared" si="80"/>
        <v>251887.25658894936</v>
      </c>
      <c r="M42" s="50">
        <f t="shared" si="80"/>
        <v>292713.65629073128</v>
      </c>
      <c r="N42" s="50">
        <f t="shared" si="80"/>
        <v>336928.62703248736</v>
      </c>
      <c r="O42" s="50">
        <f t="shared" si="80"/>
        <v>384813.41853931767</v>
      </c>
      <c r="P42" s="50">
        <f t="shared" si="80"/>
        <v>436672.62412479531</v>
      </c>
      <c r="Q42" s="50">
        <f t="shared" si="80"/>
        <v>492836.11819729692</v>
      </c>
      <c r="R42" s="50">
        <f t="shared" si="80"/>
        <v>553661.15457840275</v>
      </c>
      <c r="S42" s="50">
        <f t="shared" si="80"/>
        <v>619534.63898068923</v>
      </c>
      <c r="T42" s="50">
        <f t="shared" si="80"/>
        <v>690875.59010005766</v>
      </c>
      <c r="U42" s="50">
        <f t="shared" si="80"/>
        <v>768137.80497751234</v>
      </c>
      <c r="V42" s="50">
        <f t="shared" si="80"/>
        <v>851812.74558465159</v>
      </c>
      <c r="W42" s="50">
        <f t="shared" si="80"/>
        <v>942432.66499433108</v>
      </c>
      <c r="X42" s="50">
        <f t="shared" si="80"/>
        <v>1040573.9930219502</v>
      </c>
      <c r="Y42" s="50">
        <f t="shared" si="80"/>
        <v>1146861.0028732957</v>
      </c>
      <c r="Z42" s="50">
        <f t="shared" si="80"/>
        <v>1261969.782122348</v>
      </c>
      <c r="AA42" s="50">
        <f t="shared" si="80"/>
        <v>1386632.533278286</v>
      </c>
      <c r="AB42" s="50">
        <f t="shared" si="80"/>
        <v>1521642.2312974343</v>
      </c>
      <c r="AC42" s="50">
        <f t="shared" si="80"/>
        <v>1667857.6676664026</v>
      </c>
      <c r="AD42" s="50">
        <f t="shared" si="80"/>
        <v>1826208.9131416404</v>
      </c>
      <c r="AE42" s="50">
        <f t="shared" si="80"/>
        <v>1997703.2338936778</v>
      </c>
      <c r="AF42" s="50">
        <f t="shared" si="80"/>
        <v>2183431.4986884231</v>
      </c>
      <c r="AG42" s="50">
        <f t="shared" si="80"/>
        <v>2384575.1178613468</v>
      </c>
      <c r="AH42" s="50">
        <f t="shared" ref="AH42:AR42" si="81">FV(8%/12,12,-1600,-AG42)</f>
        <v>2602413.5582231008</v>
      </c>
      <c r="AI42" s="50">
        <f t="shared" si="81"/>
        <v>2838332.4816985978</v>
      </c>
      <c r="AJ42" s="50">
        <f t="shared" si="81"/>
        <v>3093832.5594691196</v>
      </c>
      <c r="AK42" s="50">
        <f t="shared" si="81"/>
        <v>3370539.0176838753</v>
      </c>
      <c r="AL42" s="50">
        <f t="shared" si="81"/>
        <v>3670211.9754609084</v>
      </c>
      <c r="AM42" s="50">
        <f t="shared" si="81"/>
        <v>3994757.6409369833</v>
      </c>
      <c r="AN42" s="50">
        <f t="shared" si="81"/>
        <v>4346240.4365840871</v>
      </c>
      <c r="AO42" s="50">
        <f t="shared" si="81"/>
        <v>4726896.130921226</v>
      </c>
      <c r="AP42" s="50">
        <f t="shared" si="81"/>
        <v>5139146.0601518173</v>
      </c>
      <c r="AQ42" s="50">
        <f t="shared" si="81"/>
        <v>5585612.5301899789</v>
      </c>
      <c r="AR42" s="50">
        <f t="shared" si="81"/>
        <v>6069135.4970473973</v>
      </c>
    </row>
  </sheetData>
  <sheetProtection algorithmName="SHA-512" hashValue="NmNHGCyC43MBWX/hfoEOqaS4kCZCJvxt7S/O6uqWs3dZM0emkgwqFZ4GMKXY6FgWWvEY6Wl2PnXogKKJWILOvA==" saltValue="aRDlwzukR/AXR4Wn/PPfOg==" spinCount="100000" sheet="1" objects="1" scenarios="1"/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New Comparison</vt:lpstr>
      <vt:lpstr>New Comparison (2)</vt:lpstr>
      <vt:lpstr>New Comparison (3)</vt:lpstr>
      <vt:lpstr>New Comparison (4)</vt:lpstr>
      <vt:lpstr>Standard Comparison (2)</vt:lpstr>
      <vt:lpstr>Standard Comparison (3)</vt:lpstr>
      <vt:lpstr>Standard Comparison</vt:lpstr>
      <vt:lpstr>Premium Comparison</vt:lpstr>
      <vt:lpstr>Sheet1</vt:lpstr>
      <vt:lpstr>'New Comparison'!Print_Area</vt:lpstr>
      <vt:lpstr>'New Comparison (2)'!Print_Area</vt:lpstr>
      <vt:lpstr>'New Comparison (3)'!Print_Area</vt:lpstr>
      <vt:lpstr>'New Comparison (4)'!Print_Area</vt:lpstr>
      <vt:lpstr>'Premium Comparison'!Print_Area</vt:lpstr>
      <vt:lpstr>'Standard Comparison'!Print_Area</vt:lpstr>
      <vt:lpstr>'Standard Comparison (2)'!Print_Area</vt:lpstr>
      <vt:lpstr>'Standard Comparison (3)'!Print_Area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 Pike</dc:creator>
  <cp:lastModifiedBy>Gerald Pike</cp:lastModifiedBy>
  <cp:lastPrinted>2025-08-12T13:16:59Z</cp:lastPrinted>
  <dcterms:created xsi:type="dcterms:W3CDTF">2022-01-23T16:20:31Z</dcterms:created>
  <dcterms:modified xsi:type="dcterms:W3CDTF">2026-01-06T07:21:45Z</dcterms:modified>
</cp:coreProperties>
</file>